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5" yWindow="-15" windowWidth="11565" windowHeight="12555"/>
  </bookViews>
  <sheets>
    <sheet name="PARTIDAS" sheetId="7" r:id="rId1"/>
    <sheet name="PRESUPUESTO " sheetId="5" r:id="rId2"/>
  </sheets>
  <definedNames>
    <definedName name="_xlnm.Print_Area" localSheetId="1">'PRESUPUESTO '!$A$1:$I$109</definedName>
    <definedName name="_xlnm.Print_Titles" localSheetId="1">'PRESUPUESTO '!$1:$11</definedName>
  </definedNames>
  <calcPr calcId="144525"/>
</workbook>
</file>

<file path=xl/calcChain.xml><?xml version="1.0" encoding="utf-8"?>
<calcChain xmlns="http://schemas.openxmlformats.org/spreadsheetml/2006/main">
  <c r="B9" i="5" l="1"/>
  <c r="H103" i="5" l="1"/>
  <c r="H102" i="5"/>
  <c r="H101" i="5"/>
  <c r="H100" i="5"/>
  <c r="H99" i="5"/>
  <c r="H98" i="5"/>
  <c r="H97" i="5"/>
  <c r="H96" i="5"/>
  <c r="H95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53" i="5"/>
  <c r="H52" i="5"/>
  <c r="H51" i="5"/>
  <c r="H50" i="5"/>
  <c r="H49" i="5"/>
  <c r="H48" i="5"/>
  <c r="H45" i="5"/>
  <c r="H44" i="5"/>
  <c r="H43" i="5"/>
  <c r="H42" i="5"/>
  <c r="H41" i="5"/>
  <c r="H40" i="5"/>
  <c r="H39" i="5"/>
  <c r="H38" i="5"/>
  <c r="H37" i="5"/>
  <c r="H36" i="5"/>
  <c r="H35" i="5"/>
  <c r="H33" i="5"/>
  <c r="H32" i="5"/>
  <c r="H31" i="5"/>
  <c r="H30" i="5"/>
  <c r="H29" i="5"/>
  <c r="H28" i="5"/>
  <c r="H23" i="5"/>
  <c r="H22" i="5"/>
  <c r="H21" i="5"/>
  <c r="H20" i="5"/>
  <c r="H19" i="5"/>
  <c r="H18" i="5"/>
  <c r="H17" i="5"/>
  <c r="H13" i="5"/>
  <c r="H14" i="5" s="1"/>
  <c r="J18" i="7" s="1"/>
  <c r="H24" i="5" l="1"/>
  <c r="J19" i="7" s="1"/>
  <c r="H34" i="5"/>
  <c r="H46" i="5" s="1"/>
  <c r="H92" i="5"/>
  <c r="J21" i="7" s="1"/>
  <c r="H56" i="5" l="1"/>
  <c r="H104" i="5" l="1"/>
  <c r="H105" i="5" s="1"/>
  <c r="H65" i="5"/>
  <c r="H64" i="5"/>
  <c r="H63" i="5"/>
  <c r="H62" i="5"/>
  <c r="H57" i="5"/>
  <c r="H54" i="5"/>
  <c r="J22" i="7" l="1"/>
  <c r="H61" i="5"/>
  <c r="H55" i="5"/>
  <c r="H58" i="5" s="1"/>
  <c r="H60" i="5"/>
  <c r="H66" i="5" l="1"/>
  <c r="H67" i="5" l="1"/>
  <c r="H107" i="5" l="1"/>
  <c r="J20" i="7"/>
  <c r="J27" i="7" s="1"/>
  <c r="J29" i="7" s="1"/>
  <c r="J31" i="7" s="1"/>
  <c r="H108" i="5" l="1"/>
  <c r="H109" i="5" s="1"/>
</calcChain>
</file>

<file path=xl/sharedStrings.xml><?xml version="1.0" encoding="utf-8"?>
<sst xmlns="http://schemas.openxmlformats.org/spreadsheetml/2006/main" count="272" uniqueCount="200">
  <si>
    <t>CLAVE</t>
  </si>
  <si>
    <t>DESCRIPCIÓN</t>
  </si>
  <si>
    <t>UNIDAD</t>
  </si>
  <si>
    <t xml:space="preserve">CANTIDAD </t>
  </si>
  <si>
    <t>P. UNITARIO</t>
  </si>
  <si>
    <t>PRECIO EN LETRAS</t>
  </si>
  <si>
    <t>IMPORTE</t>
  </si>
  <si>
    <t>ML</t>
  </si>
  <si>
    <t>PZA</t>
  </si>
  <si>
    <t>M2</t>
  </si>
  <si>
    <t>CANALÓN DE AGUA PLUVIAL A BASE DE LÁMINA GALVANIZADA CAL. 18. INCLUYE: CORTES, DOBLECES, MONTAJE SEGÚN ESPECIFICACIONES AISC, ALINEAMIENTO, PREPARACIÓN Y LIMPIEZA DEL METAL MEDIANTE CHORREADO ABRASIVO O TÉCNICA SIMILAR PARA SU PINTADO, PINTURA PRIMER A DOS MANOS EN TALLER Y LUGAR DE LA OBRA. SOLDADURA CLASE E70XX, RIGIZADOR DE LÁMINA CAL. 12 Y TODO LO NECESARIO PARA SU CORRECTA INSTALACIÓN SIGUIENDO LAS ESPECIFICACIONES DESCRITAS EN PLANOS ESTRUCTURALES.</t>
  </si>
  <si>
    <t xml:space="preserve"> </t>
  </si>
  <si>
    <t>SUBTOTAL</t>
  </si>
  <si>
    <t>I.V.A. 16.00%</t>
  </si>
  <si>
    <t xml:space="preserve">TOTAL DEL PRESUPUESTO </t>
  </si>
  <si>
    <t>LIMPIEZA GENERAL DE OBRA, INCLUYE: HERRAMIENTAS, MANO DE OBRA, ACARREO DE MATERIALES FUERA DE LA OBRA Y TODO LO NECESARIO PARA SU CORRECTA FINALIZACIÓN.</t>
  </si>
  <si>
    <t>LOTE</t>
  </si>
  <si>
    <t>UNIVERSIDAD DEL MAR</t>
  </si>
  <si>
    <t>CONSTRUCCIÓN DE LA SEGUNDA ETAPA DE CANCHA DE USOS MÚLTIPLES Y GIMNASIO, EN LA UNIVERSIDAD DEL MAR CAMPUS HUATULCO</t>
  </si>
  <si>
    <t>DESCRIPCIÓN:</t>
  </si>
  <si>
    <t>UM-HYC-TECH-0010</t>
  </si>
  <si>
    <t>UM-HYC-TECH-0030</t>
  </si>
  <si>
    <t>UM-HYC-LIM-0010</t>
  </si>
  <si>
    <t>PUERTO ESCONDIDO - PUERTO ÁNGEL - HUATULCO</t>
  </si>
  <si>
    <t>CAPITULO 4: HERRERÍA Y CARPINTERÍA</t>
  </si>
  <si>
    <t>SUMINISTRO Y COLOCACIÓN DE TECHUMBRE A BASE DE PANEL METÁLICO TIPO SANDWICH PARA CUBIERTA, INYECTADO EN LINEA CONTINUA CON POLIURETANO EXPANDIDO DE ALTA DENSIDAD (40KG/M3) Y AMBAS CARAS DE ACERO GALVANIZADO PREPINTADO MODELO GLAMET DE 1 1/2" CAL 26/26. INCLUYE: CABALLETE LISO, CLOSURE, TAPAGOTERO GL DE 1"  Y 1.5" CLIP DE CUBIERTA CAPELOTE,  TORNILLOS AUTOTALADRANTES CON NEOPRENO CABEZA PINTADA PARA FIJACIÓN, MONTAJE, TRASLADOS, ELEVACIONES, SELLADOR NP1 COLOR BLANCO EN UNIONES Y TODO LO NECESARIO PARA SU CORRECTA INSTALACIÓN.</t>
  </si>
  <si>
    <t>TECHUMBRE</t>
  </si>
  <si>
    <t>OBRA EXTERIOR</t>
  </si>
  <si>
    <t>SUMINISTRO Y COLOCACIÓN DE MUROS A BASE DE PANEL METÁLICO TIPO SANDWICH CON FIJACIÓN OCULTA, INYECTADO EN LINEA CONTINUA CON POLIURETANO EXPANDIDO DE ALTA DENSIDAD (40KG/M3) Y AMBAS CARAS DE ACERO GALVANIZADO PREPINTADO MODELO SUPERWALL FLAT-C 2 1/2" CAL 24/26. INCLUYE: CANAL U Y CANAL U DE PARTIDA SUPERWALL DE 2 1/2", ESQUINERO EXTERNO SW DE 2.5,3 Y 4", ESQUINEROS INTERNOS (SECCIÓN VARIADA), PERNO DE EXPANSION DE 1/4" X 1/4", TORNILLOS AUTOTALADRANTES CON NEOPRENO CABEZA PINTADA PARA FIJACIÓN, MONTAJE, TRASLADOS, ELEVACIONES, SELLADOR NP1 COLOR BLANCO EN UNIONES Y TODO LO NECESARIO PARA SU CORRECTA INSTALACIÓN.</t>
  </si>
  <si>
    <t>UM-HYC-MURO-0010</t>
  </si>
  <si>
    <t>CANCELERIA</t>
  </si>
  <si>
    <t>UM-HYC-VA-0050</t>
  </si>
  <si>
    <t>UM-HYC-VA-0060</t>
  </si>
  <si>
    <t>UM-HYC-PU-0061</t>
  </si>
  <si>
    <t>UM-HYC-PM-0020</t>
  </si>
  <si>
    <t>SUMINISTRO Y COLOCACION DE PUERTA P3 DE 0.80 X 2.13 MT, DE 1 1/2" DE ESPESOR, AMBAS CARAS DE LAMINA GALVANIZADA LISA CALIBRE 24  Y NÚCLEO DE ESPUMA RÍGIDA DE POLIURETANO, LARGUEROS DE MADERA;  PINTADA CON PRIMARIO ANTICORROSIVO EPOXICO Y UN ACABADO FINAL A BASE DE ESMALTE POLIESTER CURADO AL HORNO. INCLUYE: COLOCACIÓN, FIJACIÓN CON BISAGRAS, CERRADURA MARCA PHILLIPS 570 INOX, MIRILLA A BASE DE CRISTAL DE 6MM DE 80X20 CMS, Y TODO LO NECESARIO PARA SU CORRECTA COLOCACIÓN.</t>
  </si>
  <si>
    <r>
      <t>SUMINISTRO Y COLOCACION DE PUERTA P1 A BASE DE DOS HOJAS DE 0.90 X 2.40 MT, DE 1 1/2" DE ESP. AMBAS CARAS DE LAMINA GALVANIZADA LISA CALIBRE 24  Y NÚCLEO DE ESPUMA RÍGIDA DE POLIURETANO, LARGUEROS DE MADERA;  PINTADA CON PRIMARIO ANTICORROSIVO EPOXICO Y UN ACABADO FINAL A BASE DE ESMALTE POLIESTER CURADO AL HORNO, CON MARCO Y CONTRAMARCO DE ALUMINIO COLOR BLANCO DE 3" CONSISTENTE EN CABEZAL Y JAMBAS CON PERFIL BATIENTE, CANES DE MADERA DE RIBETE DE CANAL DE ALUMINIO EXTRUIDO PEGADO CON ADHESIVO DE CONTACTO, BISAGRAS DE LIBRO DE 3", TAQUETES Y TORNILLOS. INCLUYE: JALADERA DE TUBULAR REDONDO EN ACERO INOXIDABLE DE 50 CM DE LARGO EN AMBOS SENTIDOS, MIRILLA DE CRISTAL DE 6 MM DE 80 X 20 CM, CERRADURA MARCA PHILLIPS 570 INOX,</t>
    </r>
    <r>
      <rPr>
        <sz val="10"/>
        <color rgb="FFFF000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BISAGRAS Y TODO LO NECESARIO PARA SU CORRECTO FUNCIONAMIENTO.</t>
    </r>
  </si>
  <si>
    <t>SUMINISTRO Y COLOCACION DE PUERTA DE EMERGENCIA (P2) DE  1.80 X 2.78 MTS. DE CANCELERIA  DE ALUMINIO COLOR BLANCO DE 3", FIJADA CON TAQUETES Y TORNILLOS SEGÚN DETALLES Y ESPECIFICACIONES DE PLANO, INCLUYE: DUELA DE ALUMINIO EN LA PARTE INFERIOR  Y CRISTAL  FILTRASOL DE 6MM EN LA SUPERIOR. BARRA ANTIPÁNICO CON SEGURO DE RESBALÓN, BISAGRAS, SELLADOR CON SILICÓN Y SELLADOR ACRILASTIC EN MARCOS Y TODO LO NECESARIO PARA SU BUEN FUNCIONAMIENTO.</t>
  </si>
  <si>
    <t>A) MUROS</t>
  </si>
  <si>
    <t>TOTAL MUROS</t>
  </si>
  <si>
    <t>TOTAL TECHUMBRE</t>
  </si>
  <si>
    <t>TOTAL CANCELERIA</t>
  </si>
  <si>
    <t>UM-HYC-BAINOX-0010</t>
  </si>
  <si>
    <t>SUMINISTRO Y COLOCACIÓN DE BARRANDAL EN RAMPA DE ACCESO, CON PERFIL CIRCULAR DE ACERO INOXIDABLE DE 2" DE DIAMETRO PARA POSTES Y PASAMANO, ENTREPAÑO CON PERFIL CIRCULAR DE ACERO INOXIDABLE DE 1/2" DE DIAMETRO, FIJADOS AL FIRME CON TAQUETES EXPANSIVOS DE 1/4". INCLUYE: MATERIAL, HERRAMIENTA, MANO DE OBRA Y TODO LO NECESARIO PARA SU CORRECTA INSTALACIÓN.</t>
  </si>
  <si>
    <t>SUMINISTRO E INSTALACIÓN DE UNIDAD DE VENTILACIÓN CON PANEL FOTOVOLTAICO SOLAR STAR RM1600 COLECCIÓN PITCHED PROFILE ROOF MOUNT VENT MARCA SOLATUBE. INCLUYE: FIJACIÓN A MURO/LOSA DE ACUERDO A ESPECIFICACIONES DEL PRODUCTO, CORTE EN PANEL TIPO SANDWICH, MOLDURA TIPO CANALETA EN PERIMETRO DE CORTE, HERRAMIENTA, MATERIAL, MANO DE OBRA Y TODO LO NECESARIO PARA SU CORRECTA INSTALACIÓN.</t>
  </si>
  <si>
    <t>TOTAL OBRA EXTERIOR</t>
  </si>
  <si>
    <t>UM-AA-BA-0030</t>
  </si>
  <si>
    <t>BAJADA DE AGUAS PLUVIALES CON TUBO PVC DE 6” TIPO PESADO FIJADO A MURO CON ABRAZADERAS. INCLUYE: CONEXIÓN A CANALÓN,  CODO PVC DE 6”, TRABAJO TERMINADO PARA SU CONEXIÓN, PRUEBAS, MANO DE OBRA, HERRAMIENTA,  Y TODOS LOS ACCESORIOS Y MATERIALES NECESARIO PARA SU BUEN FUNCIONAMIENTO.</t>
  </si>
  <si>
    <t>UM-HYC-EXT/S-0010</t>
  </si>
  <si>
    <t>PARTIDAS</t>
  </si>
  <si>
    <t>TOTAL</t>
  </si>
  <si>
    <t>POR PARTIDAS</t>
  </si>
  <si>
    <t>CAP. 4</t>
  </si>
  <si>
    <t>HERRERÍA Y CARPINTERÍA</t>
  </si>
  <si>
    <t>CAP. 6</t>
  </si>
  <si>
    <t xml:space="preserve">SUBTOTAL </t>
  </si>
  <si>
    <t>I.V.A. 16%</t>
  </si>
  <si>
    <t>TOTAL OBRA</t>
  </si>
  <si>
    <r>
      <t>SUMINISTRO Y COLOCACIÓN DE CANCELERÍA TIPO FIJA, DE ALUMINIO COLOR BLANCO DE 2", FIJADA CON TAQUETES TIPO HILTI DE 1/4" A CADA 30 CMS EN TODO EL PERIMETRO DE LA VENTANA SEGÚN ESPECIFICACIONES DE PLANO.  INCLUYE:  CRISTAL TEMPLADO PLUSS DE 6 MM,</t>
    </r>
    <r>
      <rPr>
        <sz val="10"/>
        <color rgb="FFFF000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EMPAQUE DE VINIL, CALZA DE GOMA DE 2MM, SILICÓN NEUTRO, HERRAJES, SELLADOR, VINILOS Y TODO LO NECESARIO PARA SU CORRECTA COLOCACIÓN.</t>
    </r>
  </si>
  <si>
    <t>SUMINISTRO Y COLOCACIÓN DE CANCELERÍA TIPO VENTILAS DE PROYECCIÓN, DE ALUMINIO COLOR BLANCO DE 2", FIJADA CON TAQUETES TIPO HILTI DE 1/4" A CADA 30 CMS EN TODO EL PERIMETRO DE LA VENTANA SEGÚN ESPECIFICACIONES DE PLANO.  INCLUYE:  CRISTAL TEMPLADO PLUSS DE 6 MM, EMPAQUE DE VINIL, CALZA DE GOMA DE 2MM, SILICÓN NEUTRO, JALADERA DE PROYECCIÓN, HERRAJES, SELLADOR, VINILOS Y TODO LO NECESARIO PARA SU CORRECTA COLOCACIÓN.</t>
  </si>
  <si>
    <t xml:space="preserve">"CONSTRUCCIÓN DE LA TERCERA ETAPA DE CANCHA DE USOS MÚLTIPLES Y GIMNASIO, CAMPUS HUATULCO" EN LA UNIVERSIDAD DEL MAR </t>
  </si>
  <si>
    <t>CAPITULO 0.- PRELIMINARES</t>
  </si>
  <si>
    <t>UM-PRE-DM-0010</t>
  </si>
  <si>
    <t xml:space="preserve">DEMOLICIÓN DE FIRME DE 15CM DE ESPESOR,  DE CONCRETO ARMADO, A MANO CON MARRO Y CUÑA, SE DEBERÁ CONSIDERAR PARA ESTE TRABAJO: MANO DE OBRA, EQUIPO DE CORTE, ACARREOS,  HERRAMIENTA,  ACOPIO Y RETIRO DE MATERIAL PRODUCTO DE LA DEMOLICIÓN Y LIMPIEZA DEL ÁREA DE TRABAJO. </t>
  </si>
  <si>
    <t xml:space="preserve"> TOTAL PRELIMINARES</t>
  </si>
  <si>
    <t>CAPITULO 1.- CIMENTACIÓN</t>
  </si>
  <si>
    <t>UM-CIM-TR-0020</t>
  </si>
  <si>
    <t>TRAZO Y NIVELACIÓN CON EQUIPO TOPOGRÁFICO, ESTABLECIENDO EJES DE REFERENCIA Y BANCOS DE NIVEL, INCLUYE: MATERIALES, MANO DE OBRA, EQUIPO, HERRAMIENTA Y TODO LO NECESARIO PARA SU CORRECTA EJECUCIÓN. (ÁREA DEL EDIFICIO)</t>
  </si>
  <si>
    <t>UM-CIM-EX-0010</t>
  </si>
  <si>
    <t>EXCAVACIÓN A CIELO ABIERTO, POR MEDIOS MANUALES PARA CEPAS (TIPO CAJÓN) EN CIMENTACIÓN DE EDIFICIOS DE 0 A -2.00 M, EN MATERIAL TIPO "B", INCLUYE: AFINE DE TALUD, ACARREO DENTRO Y FUERA DE LA OBRA DEL MATERIAL NO UTILIZADO PRODUCTO DE EXCAVACIÓN A 100 MTS FUERA DE LA OBRA, HERRAMIENTA Y TODO LO NECESARIO PARA SU CORRECTA EJECUCIÓN.</t>
  </si>
  <si>
    <t>M3</t>
  </si>
  <si>
    <t>UM-CIM-AC-0020</t>
  </si>
  <si>
    <t>ACERO DE REFUERZO EN CIMENTACIÓN CON VARILLA DEL #3 F´Y=4200KG/CM2, INCLUYE: SUMINISTRO, HABILITADO, ARMADO, TRASLAPES, GANCHOS, ESCUADRAS (VER DETALLES ADICIONALES DE REFUERZO EN PLANOS ESTRUCTURALES), SILLETAS Y DESPERDICIOS.</t>
  </si>
  <si>
    <t>KG</t>
  </si>
  <si>
    <t>UM-CIM-AC-0030</t>
  </si>
  <si>
    <t>ACERO DE REFUERZO EN CIMENTACIÓN CON VARILLA #4 F´Y=4200KG/CM2,  INCLUYE: SUMINISTRO, HABILITADO, ARMADO, TRASLAPES, GANCHOS, ESCUADRAS (VER DETALLES ADICIONALES DE REFUERZO EN PLANOS ESTRUCTURALES), SILLETAS Y DESPERDICIOS.</t>
  </si>
  <si>
    <t>UM-CIM-CI-0010</t>
  </si>
  <si>
    <t>CIMBRA COMÚN PARA CIMENTACIÓN CON MADERA DE PINO DE 3a., ACABADO COMÚN, INCLUYE: CIMBRADO Y DESCIMBRADO, MATERIAL Y MANO DE OBRA.</t>
  </si>
  <si>
    <t>UM-CIM-CH-0040</t>
  </si>
  <si>
    <t>CONCRETO HECHO EN OBRA F'C=250 KG/CM2 EN CIMENTACIÓN, T.M.A. 3/4", INCLUYE: COLOCADO, VIBRADO, CURADO POR 7 DÍAS Y PRUEBAS DE LABORATORIO.</t>
  </si>
  <si>
    <t>UM-CIM-RE-0010</t>
  </si>
  <si>
    <t xml:space="preserve">RELLENO Y COMPACTACIÓN DE MATERIAL SELECTO  PRODUCTO DE EXCAVACIÓN CON EQUIPO MECÁNICO Y AGUA, EN CAPAS DE 20 CMS. DE ESPESOR AL 90% DE SU P.V.S INCLUYE: ACARREO DENTRO DE LA OBRA, VOLUMEN MEDIDO COMPACTADO Y PRUEBAS DE LABORATORIO. </t>
  </si>
  <si>
    <t>TOTAL DE CIMENTACIÓN</t>
  </si>
  <si>
    <t>UM-HYC-PS1-0010</t>
  </si>
  <si>
    <t>PERFIL DE ACERO HSS 8X3/16" A500 G50, PARA POSTE PS1, INCLUYE: CORTES, MONTAJE SEGÚN ESPECIFICACIONES AISC, ALINEAMIENTO, PREPARACIÓN Y LIMPIEZA DEL METAL MEDIANTE CHORREADO ABRASIVO O TÉCNICA SIMILAR PARA SU PINTADO, SOLDADURA CLASE E7018, Y TODO LO NECESARIO PARA SU CORRECTA INSTALACIÓN SIGUIENDO LAS ESPECIFICACIONES DESCRITAS EN PLANOS ESTRUCTURALES.</t>
  </si>
  <si>
    <t>UM-HYC-PS2-0010</t>
  </si>
  <si>
    <t>PERFIL DE ACERO HSS 6X3/16" A500 G50, PARA POSTE PS2, INCLUYE: CORTES, PERFORACIONES PARA BARRAS NEGRAS, MONTAJE SEGÚN ESPECIFICACIONES AISC, ALINEAMIENTO, PREPARACIÓN Y LIMPIEZA DEL METAL MEDIANTE CHORREADO ABRASIVO O TÉCNICA SIMILAR PARA SU PINTADO, SOLDADURA CLASE E7018, Y TODO LO NECESARIO PARA SU CORRECTA INSTALACIÓN SIGUIENDO LAS ESPECIFICACIONES DESCRITAS EN PLANOS ESTRUCTURALES.</t>
  </si>
  <si>
    <t>UM-HYC-PS4-0010</t>
  </si>
  <si>
    <t>PERFIL DE ACERO 6MT14 CAJA A653 G33, PARA POSTE PS4, INCLUYE: CORTES, MONTAJE SEGÚN ESPECIFICACIONES AISC, ALINEAMIENTO, PREPARACIÓN Y LIMPIEZA DEL METAL MEDIANTE CHORREADO ABRASIVO O TÉCNICA SIMILAR PARA SU PINTADO, SOLDADURA CLASE E6013, Y TODO LO NECESARIO PARA SU CORRECTA INSTALACIÓN SIGUIENDO LAS ESPECIFICACIONES DESCRITAS EN PLANOS ESTRUCTURALES.</t>
  </si>
  <si>
    <t>UM-HYC-LLA-0010</t>
  </si>
  <si>
    <t>PERFIL DE ACERO 6MT12 A653 G33 EN CAJA, PARA LARGUERO LATERAL LLA. INCLUYE: CORTES, PERFORACIONES PARA CONTRAFLAMBEOS, MONTAJE SEGÚN ESPECIFICACIONES AISC, ALINEAMIENTO, PREPARACIÓN Y LIMPIEZA DEL METAL MEDIANTE CHORREADO ABRASIVO O TÉCNICA SIMILAR PARA SU PINTADO,  SOLDADURA CLASE E6013,  Y TODO LO NECESARIO PARA SU CORRECTA INSTALACIÓN.</t>
  </si>
  <si>
    <t>UM-HYC-B1-0010</t>
  </si>
  <si>
    <t>PERFIL DE ACERO OR 89X3.2 A500 G50, PARA BORDE B1. INCLUYE: CORTES, PERFORACIONES PARA CONTRAFLAMBEOS, MONTAJE SEGÚN ESPECIFICACIONES AISC, ALINEAMIENTO, PREPARACIÓN Y LIMPIEZA DEL METAL MEDIANTE CHORREADO ABRASIVO O TÉCNICA SIMILAR PARA SU PINTADO, SOLDADURA CLASE E7018,  Y TODO LO NECESARIO PARA SU CORRECTA INSTALACIÓN.</t>
  </si>
  <si>
    <t>UM-HYC-CVA-0010</t>
  </si>
  <si>
    <t>PERFIL DE ACERO OR 89X3.2 A500 G50, PARA CONTRAVENTEO CVA. INCLUYE: CORTES, MONTAJE SEGÚN ESPECIFICACIONES AISC, ALINEAMIENTO, PREPARACIÓN Y LIMPIEZA DEL METAL MEDIANTE CHORREADO ABRASIVO O TÉCNICA SIMILAR PARA SU PINTADO,  SOLDADURA CLASE E7018,  Y TODO LO NECESARIO PARA SU CORRECTA INSTALACIÓN.</t>
  </si>
  <si>
    <t>UM-HYC-CFL2-0010</t>
  </si>
  <si>
    <r>
      <t xml:space="preserve">ACERO REDONDO LISO  1/2" A36, PARA CONTRAFLAMBEO  CFL2 EN MUROS. INCLUYE: CORTES, ROSCA EN EXTREMOS DE ELEMENTO </t>
    </r>
    <r>
      <rPr>
        <sz val="10"/>
        <color theme="1"/>
        <rFont val="Calibri"/>
        <family val="2"/>
        <scheme val="minor"/>
      </rPr>
      <t>(TIPO DE ROSCA ESPECIFICADA EN PLANO</t>
    </r>
    <r>
      <rPr>
        <sz val="10"/>
        <rFont val="Calibri"/>
        <family val="2"/>
      </rPr>
      <t>)</t>
    </r>
    <r>
      <rPr>
        <sz val="10"/>
        <rFont val="Calibri"/>
        <family val="2"/>
        <scheme val="minor"/>
      </rPr>
      <t xml:space="preserve">, MONTAJE SEGÚN ESPECIFICACIONES AISC, ALINEAMIENTO, PREPARACIÓN Y LIMPIEZA DEL METAL MEDIANTE CHORREADO ABRASIVO O TÉCNICA SIMILAR PARA SU PINTADO,  SOLDADURA CLASE E7018, </t>
    </r>
    <r>
      <rPr>
        <sz val="10"/>
        <color theme="1"/>
        <rFont val="Calibri"/>
        <family val="2"/>
        <scheme val="minor"/>
      </rPr>
      <t>TUERCA HEXAGONAL PESADA 1/2" (DIAMETRO NOMINAL)</t>
    </r>
    <r>
      <rPr>
        <sz val="10"/>
        <rFont val="Calibri"/>
        <family val="2"/>
        <scheme val="minor"/>
      </rPr>
      <t>,  Y TODO LO NECESARIO PARA SU CORRECTA INSTALACIÓN.</t>
    </r>
  </si>
  <si>
    <t>UM-HYC-V1-0010</t>
  </si>
  <si>
    <t>PERFIL DE ACERO 6MT12 A653 G33 EN CAJA, PARA VIGA V1. INCLUYE: CORTES, MONTAJE SEGÚN ESPECIFICACIONES AISC, ALINEAMIENTO, PREPARACIÓN Y LIMPIEZA DEL METAL MEDIANTE CHORREADO ABRASIVO O TÉCNICA SIMILAR PARA SU PINTADO, SOLDADURA CLASE E6013,  Y TODO LO NECESARIO PARA SU CORRECTA INSTALACIÓN.</t>
  </si>
  <si>
    <t>UM-HYC-V2-0010</t>
  </si>
  <si>
    <t>PERFIL DE ACERO 6MT14 A653 G33 EN CAJA, PARA VIGA V2. INCLUYE: CORTES, MONTAJE SEGÚN ESPECIFICACIONES AISC, ALINEAMIENTO, PREPARACIÓN Y LIMPIEZA DEL METAL MEDIANTE CHORREADO ABRASIVO O TÉCNICA SIMILAR PARA SU PINTADO, SOLDADURA CLASE E6013,  Y TODO LO NECESARIO PARA SU CORRECTA INSTALACIÓN.</t>
  </si>
  <si>
    <t>UM-HYC-PLA/PS1-0010</t>
  </si>
  <si>
    <t>SUMINISTRO Y COLOCACIÓN DE PLACA BASE DE ACERO A-36 DE 13 MM X 40 CM DE DIAMETRO, PARA FIJACIÓN DE POSTE PS1. INCLUYE: 4 ANCLAS DE EXPANSIÓN DE 5/8X4" MARCA HILTI O SIMILAR, CORTES, ALINEACION, MONTAJE, SOLDADURA CLASE E7018, PREPARACIÓN Y LIMPIEZA DEL METAL MEDIANTE CHORREADO ABRASIVO O TÉCNICA SIMILAR PARA SU PINTADO, Y TODO LO NECESARIO PARA SU CORRECTA INSTALACIÓN.</t>
  </si>
  <si>
    <t>UM-HYC-PLA/PS2-0010</t>
  </si>
  <si>
    <t>SUMINISTRO Y COLOCACIÓN DE PLACA BASE DE ACERO A-36 DE 13 MM X 35 CM DE DIAMETRO, PARA FIJACIÓN DE POSTE PS2. INCLUYE: 4 ANCLAS DE EXPANSIÓN DE 5/8X4" MARCA HILTI O SIMILAR, CORTES, ALINEACION, MONTAJE, SOLDADURA CLASE E7018, PREPARACIÓN Y LIMPIEZA DEL METAL MEDIANTE CHORREADO ABRASIVO O TÉCNICA SIMILAR PARA SU PINTADO, Y TODO LO NECESARIO PARA SU CORRECTA INSTALACIÓN.</t>
  </si>
  <si>
    <t>UM-HYC-PLA/PS4-0010</t>
  </si>
  <si>
    <t>SUMINISTRO Y COLOCACIÓN DE PLACA BASE DE ACERO A-36 DE 20X23X.6CM, PARA FIJACIÓN DE POSTE PS4. INCLUYE: 4 ANCLAS DE EXPANSIÓN DE 1/4X3" MARCA HILTI O SIMILAR, CORTES, ALINEACION, MONTAJE, SOLDADURA CLASE E6013, PREPARACIÓN Y LIMPIEZA DEL METAL MEDIANTE CHORREADO ABRASIVO O TÉCNICA SIMILAR PARA SU PINTADO, Y TODO LO NECESARIO PARA SU CORRECTA INSTALACIÓN.</t>
  </si>
  <si>
    <t>UM-HYC-PLA/LLA-0010</t>
  </si>
  <si>
    <t>SUMINISTRO Y COLOCACIÓN DE PLACA DE CONEXIÓN DE ACERO A-36 DE 20X23X0.6CM, PARA FIJACIÓN DE LARGUERO LATERAL. INCLUYE: 4 ANCLAS DE EXPANSIÓN DE 1/4X3" MARCA HILTI O SIMILAR, CORTES, ALINEACION, MONTAJE, SOLDADURA CLASE E6013,  PREPARACIÓN Y LIMPIEZA DEL METAL MEDIANTE CHORREADO ABRASIVO O TÉCNICA SIMILAR PARA SU PINTADO,  Y TODO LO NECESARIO PARA SU CORRECTA INSTALACIÓN.</t>
  </si>
  <si>
    <t>UM-HYC-PLA/CC-0010</t>
  </si>
  <si>
    <t>SUMINISTRO Y COLOCACIÓN DE PLACA DE CONEXIÓN DE ACERO A-36 DE 30X20X0.6CM, PARA UNIÓN DE CONTRAVENTEO. INCLUYE: CORTES, ALINEACION, MONTAJE, SOLDADURA CLASE E7018, PREPARACIÓN Y LIMPIEZA DEL METAL MEDIANTE CHORREADO ABRASIVO O TÉCNICA SIMILAR PARA SU PINTADO, Y TODO LO NECESARIO PARA SU CORRECTA INSTALACIÓN.</t>
  </si>
  <si>
    <t>UM-HYC-PLA/CE-0010</t>
  </si>
  <si>
    <t>SUMINISTRO Y COLOCACIÓN DE PLACA DE CONEXIÓN DE ACERO A-36 DE 20X15X0.6CM, PARA UNIÓN DE CONTRAVENTEO. INCLUYE: CORTES, ALINEACION, MONTAJE, SOLDADURA CLASE E7018, PREPARACIÓN Y LIMPIEZA DEL METAL MEDIANTE CHORREADO ABRASIVO O TÉCNICA SIMILAR PARA SU PINTADO,  Y TODO LO NECESARIO PARA SU CORRECTA INSTALACIÓN.</t>
  </si>
  <si>
    <t>UM-HYC-ANG-0010</t>
  </si>
  <si>
    <t>SUMINISTRO Y COLOCACIÓN DE ANGULO LD DE CONEXIÓN DE ACERO A-36 DE 10X7.6X0.6 DE 10CM, PARA UNIÓN DE BORDE B1 A COLUMNA DE CONCRETO. INCLUYE: 2 ANCLAS DE EXPANSIÓN DE 5/16X3" MARCA HILTI O SIMILAR, CORTES, ALINEACION, MONTAJE, SOLDADURA CLASE E7018, PREPARACIÓN Y LIMPIEZA DEL METAL PARA SU PINTADO,  Y TODO LO NECESARIO PARA SU CORRECTA INSTALACIÓN.</t>
  </si>
  <si>
    <t>UM-HYC-BNG-0010</t>
  </si>
  <si>
    <t>SUMINISTRO Y COLOCACIÓN DE BARRA NEGRA ROSCADA DE 13MM X 30 CM COLOCADAS A CADA 50 CMS, PARA UNIÓN DE POSTE A COLUMNA DE CONCRETO. INCLUYE: ARANDELA Y TUERCA, PERFORACIÓN PREVIA EN COLUMNA CON BROCA DE 5/8", MORTERO EPOXICOO RESINA QUIMICA PARA RECIBIR BARRA, ALINEACION, MONTAJE,  Y TODO LO NECESARIO PARA SU CORRECTA INSTALACIÓN.</t>
  </si>
  <si>
    <t>UM-HYC-LA-0010</t>
  </si>
  <si>
    <t>PERFIL DE ACERO 6MT12 A653 G33, PARA LARGUEROS EN CUBIERTA. INCLUYE: CORTES, PERFORACIONES PARA CONTRAFLAMBEOS, MONTAJE SEGÚN ESPECIFICACIONES AISC, ALINEAMIENTO, PREPARACIÓN Y LIMPIEZA DEL METAL MEDIANTE CHORREADO ABRASIVO O TÉCNICA SIMILAR PARA SU PINTADO, SOLDADURA CLASE E7018, CLIP DE LÁMINA DE 6X6X14.5 CM SOLDADO A CUERDA SUPERIOR DE ESTRUCTURA,  TORNILLERIA DE 3/8" CON ARANDERA DE PRESIÓN DE ALTA RESISTENCIA ASTM A325 O A490  Y TODO LO NECESARIO PARA SU CORRECTA INSTALACIÓN.</t>
  </si>
  <si>
    <t>UM-HYC-CV-0010</t>
  </si>
  <si>
    <r>
      <t xml:space="preserve">ACERO REDONDO LISO  3/4" A36, PARA CONTRAVIENTO (CV) EN CUBIERTA. INCLUYE: ROSCA DE 15 CM EN EXTREMOS DE ELEMENTO (M19X3 </t>
    </r>
    <r>
      <rPr>
        <sz val="10"/>
        <rFont val="Calibri"/>
        <family val="2"/>
      </rPr>
      <t>α60°)</t>
    </r>
    <r>
      <rPr>
        <sz val="10"/>
        <rFont val="Calibri"/>
        <family val="2"/>
        <scheme val="minor"/>
      </rPr>
      <t>, SUJETADOR PARA CV A BASE DE PLACA DE ACERO DE 6 MM,  MONTAJE SEGÚN ESPECIFICACIONES AISC, ALINEAMIENTO, PREPARACIÓN Y LIMPIEZA DEL METAL MEDIANTE CHORREADO ABRASIVO O TÉCNICA SIMILAR PARA SU PINTADO, SOLDADURA CLASE E7018, TUERCA HEXAGONAL PESADA 3/4" (DIAMETRO NOMINAL),  Y TODO LO NECESARIO PARA SU CORRECTA INSTALACIÓN.</t>
    </r>
  </si>
  <si>
    <t>UM-HYC-CF-0010</t>
  </si>
  <si>
    <r>
      <t xml:space="preserve">ACERO REDONDO LISO  1/4" A36, PARA CONTRAFLAMBEO (Cf) EN CUBIERTA. INCLUYE: CORTES, ROSCA EN EXTREMOS DE ELEMENTO </t>
    </r>
    <r>
      <rPr>
        <sz val="10"/>
        <color theme="1"/>
        <rFont val="Calibri"/>
        <family val="2"/>
        <scheme val="minor"/>
      </rPr>
      <t>(TIPO DE ROSCA ESPECIFICADA EN PLANO</t>
    </r>
    <r>
      <rPr>
        <sz val="10"/>
        <rFont val="Calibri"/>
        <family val="2"/>
      </rPr>
      <t>)</t>
    </r>
    <r>
      <rPr>
        <sz val="10"/>
        <rFont val="Calibri"/>
        <family val="2"/>
        <scheme val="minor"/>
      </rPr>
      <t xml:space="preserve">, MONTAJE SEGÚN ESPECIFICACIONES AISC, ALINEAMIENTO, PREPARACIÓN Y LIMPIEZA DEL METAL MEDIANTE CHORREADO ABRASIVO O TÉCNICA SIMILAR PARA SU PINTADO, SOLDADURA CLASE E7018, </t>
    </r>
    <r>
      <rPr>
        <sz val="10"/>
        <color theme="1"/>
        <rFont val="Calibri"/>
        <family val="2"/>
        <scheme val="minor"/>
      </rPr>
      <t>TUERCA HEXAGONAL PESADA 1/4" (DIAMETRO NOMINAL)</t>
    </r>
    <r>
      <rPr>
        <sz val="10"/>
        <rFont val="Calibri"/>
        <family val="2"/>
        <scheme val="minor"/>
      </rPr>
      <t>,  Y TODO LO NECESARIO PARA SU CORRECTA INSTALACIÓN SIGUIENDO LAS ESPECIFICACIONES DESCRITAS EN PLANOS ESTRUCTURALES.</t>
    </r>
  </si>
  <si>
    <t>UM-HYC-SUJ-0010</t>
  </si>
  <si>
    <t>SUMINISTRO Y COLOCACIÓN DE SUJETADOR DE 80 CM DE LARGO PARA CANALÓN DE AGUA PLUVIAL ACERO ESTRUCTURAL PTR 51 X 3.2 A50. INCLUYE: CORTES,  MONTAJE SEGÚN ESPECIFICACIONES AISC, ALINEAMIENTO, PREPARACIÓN Y LIMPIEZA DEL METAL MEDIANTE CHORREADO ABRASIVO O TÉCNICA SIMILAR PARA SU PINTADO, SOLDADURA CLASE E7018, Y TODO LO NECESARIO PARA SU CORRECTA INSTALACIÓN.</t>
  </si>
  <si>
    <t>UM-HYC-PIN-0010</t>
  </si>
  <si>
    <t>SUMINISTRO Y APLICACIÓN DE PINTURA EPOXICA SISTEMA MACROPOXI 646 FAST CURE EPOXI COLOR BLANCO A DOS MANOS CON PISTOLA,  EN TODOS LOS ELEMENTOS METALICOS, PS1, PS2, PS4, B1, V1, V2, LLA, L1, CV, Cf, CVA, CFL1, PLACAS BASES Y DE CONEXIÓN, ANGULOS, SUJETADORES. INCLUYE: PREPARACION DEL METAL DE ACUERDO A LA FICHA TÉCNICA DEL PRODUCTO, ANDAMIOS, HERRAMIENTAS Y EQUIPO, MATERIALES MENORES, MANO DE OBRA Y TODO LO NECESARIO PARA SU CORRECTA APLICACIÓN.</t>
  </si>
  <si>
    <t>UM-HYC-PRU-0010</t>
  </si>
  <si>
    <t>TOTAL DE HERRERÍA Y CARPINTERÍA</t>
  </si>
  <si>
    <t>CAPITULO 5: INSTALACIONES</t>
  </si>
  <si>
    <t>INSTALACIÓN ELÉCTRICA</t>
  </si>
  <si>
    <t>UM-IEL-AC-0010</t>
  </si>
  <si>
    <t>SALIDA PARA AIRE ACONDICIONADO TIPO MINI-SPLIT CON CAJA DE REGISTRO PARA AIRE ACONDICIONADO, SERIE RECTANGULAR DEL CATALOGO FSDT-2 DE 3/4", INCLUYE: TAPA CIEGA DS-100 A PRUEBA DE LLUVIA Y CONECTOR GLANDULA PARA AIRE ACONDICIONADO, INCLUYE: EMPAQUE REDUCTOR TIPO CGB-294, MARCA CROUSE-HINOS., TUBO Y CONECTOR CONDUIT DE PVC. TIPO PESADO DE 25 MM,   INCLUYE: TODO LO NECESARIO PARA SU CORRECTA EJECUCIÓN. (VER PLANO ELÉCTRICO)</t>
  </si>
  <si>
    <t>SAL</t>
  </si>
  <si>
    <t>UM-IEL-LC/GALV-0010</t>
  </si>
  <si>
    <t>SALIDA PARA LUMINARIA Y CONTACTO, CON CAJA DE REGISTRO GALVANIZADA TIPO PESADO DE 4"X4", CONDULET CAJA REGISTRO FS-1 ENTRADA DE 1/2" CON ROSCA INTERIOR O CAJA REGISTRO LL13, LB13, LR13 SERIE OVALADA SERIE 3 CON ROSCA INTERIOR, TUBERIA GALVANIZADA CONDUIT LIGERA CON ROSCA, MONITOR Y CONTRA., INCLUYE: ABRAZADERA OMEGA O UNICANAL CON PERFIL DE SUJECIÓN, ESPARRAGO PARA COLGANTEO, GUIAS DE ACERO GALVANIZADO C.14 Y TODO LO NECESARIO PARA SU CORRECTA EJECUCION (VER PLANO ELÉCTRICO).</t>
  </si>
  <si>
    <t>UM-IEL-AP/GALV-0010</t>
  </si>
  <si>
    <t>SALIDA PARA APAGADOR SENCILLO O DE ESCALERA CON CONDULET CAJA REGISTRO FS-1 ENTRADA DE 1/2" CON ROSCA INTERIOR ,  TUBERIA GALVANIZADA CONDUIT LIGERA CON ROSCA, MONITOR Y CONTRA., INCLUYE: ABRAZADERA OMEGA O UNICANAL CON PERFIL DE SUJECIÓN, ESPARRAGO PARA COLGANTEO, GUIAS DE ACERO GALVANIZADO C.14 Y TODO LO NECESARIO PARA SU CORRECTA EJECUCION (VER PLANO ELÉCTRICO).</t>
  </si>
  <si>
    <t>UM-IEL-LU-0010B</t>
  </si>
  <si>
    <t>SUMINISTRO Y COLOCACIÓN DE LUMINARIA DE EMPOTRAR MOD MONTISI II LTLLED-2281-2/40 4100°K BLANCO FRIO BASE G5X2 MARCA TECNOLITE CON LAMPARA 2 x T5D120-LED/20W,  INCLUYE: CABLEADO AL TABLERO CON CONDUCTOR CALIBRE  No. 12 AWG. TIPO THW. MARCA CONDUMEX, MATERIAL PARA COLGANTEO, CONEXIONES, APAGADORES, MISCELÁNEOS, PRUEBAS Y TODO LO NECESARIO PARA SU BUEN FUNCIONAMIENTO.</t>
  </si>
  <si>
    <t>UM-IEL-R-LED-0010</t>
  </si>
  <si>
    <t>SUMINISTRO Y COLOCACIÓN DE LUMINARIA REFLECTOR PLANO CON LED TIPO SMD EPISTAR 50W IP65 LUZ BLANCA 4000 LUMENES, 100-240 VOLTS, MARCA ILUMINED ILIRESMD50WW, INCLUYE: CABLEADO AL TABLERO CON CONDUCTOR CALIBRE  No. 12 AWG. TIPO THW. MARCA CONDUMEX, MATERIAL PARA COLGANTEO, CONEXIONES, MISCELÁNEOS, PRUEBAS Y TODO LO NECESARIO PARA SU BUEN FUNCIONAMIENTO.</t>
  </si>
  <si>
    <t>SUMINISTRO Y COLOCACIÓN ARBOTANTE EXTERIOR MODELO BASEL III LQ/LED/50W/30/S LUZ BLANCA CALIDO 3000 LUMENES, 100-240 VOLTS, MARCA TECNOLITE, INCLUYE: CABLEADO AL TABLERO CON CONDUCTOR CALIBRE  No. 12 AWG. TIPO THW. MARCA CONDUMEX, MATERIAL PARA COLGANTEO, CONEXIONES, APAGADORES, MISCELÁNEOS, PRUEBAS Y TODO LO NECESARIO PARA SU BUEN FUNCIONAMIENTO.</t>
  </si>
  <si>
    <t>UM-IEL-CO-0010</t>
  </si>
  <si>
    <t xml:space="preserve">SUMINISTRO Y COLOCACIÓN DE CONTACTO DOBLES TIPO DÚPLEX POLARIZADOS, CON POLO DE TIERRA FISICA A 127 VOLTS, MARCA ARROW HART O SIMILAR. INCLUYE:  TAPA REALZADA, CABLEADO, CONDUCTOR CALIBRE No. 12 AWG. TIPO THW. MARCA CONDUMEX, CONEXIONES, PRUEBAS Y MISCELÁNEOS. </t>
  </si>
  <si>
    <t>UM-IEL-AC-0050A</t>
  </si>
  <si>
    <t>SUMINISTRO E INSTALACIÓN DE EQUIPO DE AIRE ACONDICIONADO TIPO MINISPLIT SOLO FRIO MCA. CARRIER CON CAPACIDAD DE 4.5 T.R. (56, OOO BTU'S) R-410A ECOLÓGICO ALTA EFICIENCIA 16 SEER A 220 VOLTS, 1F, 60 HZ, EN LA UNIDAD CONDENSADORA. INCLUYE: CONDUCTOR CALIBRE No. 8 Y DESNUDO No. 10, CONEXIONES, MISCELANEOS, PRUEBAS Y TODO LO NECESARIO PARA SU CORRECTA INSTALACIÓN.</t>
  </si>
  <si>
    <t>UM-IEL-CC12-0010</t>
  </si>
  <si>
    <t>SUMINISTRO, COLOCACION E INSTALACIÓN DE CENTRO DE CARGA DE SOBREPONER QO112M100, CON INTERRUPTOR PRINCIPAL DE 2X30 A. MCA. SQUARE D, CON 2 TUBOS CONDUIT PVC TIPO PESADO DE 38 MM,  CONECTADOS A REGISTRO PRINCIPAL, INCLUYE: CONECTORES, INSTALACIONES, AMACIZADO,PRUEBAS, MATERIAL, MANO DE OBRA  Y TODO LO NECESARIO P/ SU BUEN FUNCIONAMIENTO.</t>
  </si>
  <si>
    <t>UM-IEL-TA-0020B</t>
  </si>
  <si>
    <t>SUMINISTRO, COLOCACION E INSTALACIÓN DE TABLERO DE CONTROL DE EMPOTRAR NQ430L2C, CON INTERRUPTOR PRINCIPAL DE 3X225 A. MCA. SQUARE 'D, CON 2 TUBOS CONDUIT PVC USO PESADO DE 75 MM Y 6 TUBOS CONDUIT PVC USO PESADO DE 25 MM,  CONECTADOS A REGISTRO PRINCIPAL, INCLUYE: CONECTORES, INSTALACIONES, AMACIZADO,PRUEBAS, MATERIAL,MANO DE OBRA  Y TODO LO NECESARIO P/ SU BUEN FUNCIONAMIENTO.</t>
  </si>
  <si>
    <t>UM-IEL-IN-0020</t>
  </si>
  <si>
    <t>SUMINISTRO Y COLOCACIÓN DE INTERRUPTOR TERMOMAGNETICO DE 15 AMPERES INCLUYE: INSTALACIÓN, CONEXIONES Y PRUEBAS.</t>
  </si>
  <si>
    <t>UM-IEL-IN-0030</t>
  </si>
  <si>
    <t>SUMINISTRO Y COLOCACIÓN DE INTERRUPTOR TERMOMAGNETICO DE 20 AMPERES INCLUYE: INSTALACIÓN, CONEXIONES Y PRUEBAS.</t>
  </si>
  <si>
    <t>UM-IEL-IN-0040B</t>
  </si>
  <si>
    <t>SUMINISTRO Y COLOCACIÓN DE INTERRUPTOR TERMOMAGNÉTICO DE 2X40 AMPERES INCLUYE: INSTALACIÓN, CONEXIONES Y PRUEBAS.</t>
  </si>
  <si>
    <t>UM-IEL-TF-0010</t>
  </si>
  <si>
    <t>SUMINISTRO Y COLOCACIÓN DEL SISTEMA DE TIERRA FISICA CON 4 TUBOS DE ALBAÑAL DE CONCRETO DE 8" DE DIAMETRO, 4 VARILLAS COOPERWELD DE 5/8"X 3MTS., CABLE DESNUDO CALIBRE 2/0 AWG HASTA EL REGISTRO, SOLDADURA EXOTERMICA CADWEL No. 90, POLVO QUÍMICO GEM; INCLUYE: EXCAVACIÓN, DE 1.00 MT. DE ALTURA X 25 CM. DE DIAMETRO, INSTALACIÓN, CONEXIÓN, PRUEBAS Y TODO LO NECESARIO PARA SU CORRECTA EJECUCIÓN.</t>
  </si>
  <si>
    <t>UM-IEL-TE-0010</t>
  </si>
  <si>
    <t>SUMINISTRO Y TENDIDO DE TUBO CONDUIT PVC 2" DE DIÁMETRO TIPO PESADO PARA  A LA RED GENERAL, INCLUYE: CONEXIÓN, TRAZO, EXCAVACIÓN, CAMA DE ARENA, RELLENO COMPACTADO, UNION A REGISTRO, ENCOFRADO DE 20X20 CMS. CON CONCRETO HIDRÁULICO F´C=150KG/CM2. UNIDAD DE OBRA TERMINADA.</t>
  </si>
  <si>
    <t>UM-IEL-PAD3-0010</t>
  </si>
  <si>
    <t>SUMINISTRO Y TENDIDO DE TUBO PAD 4" DE DIÁMETRO TIPO PESADO PARA  A LA RED GENERAL, INCLUYE: CONEXIÓN, TRAZO, EXCAVACIÓN, CAMA DE ARENA, RELLENO COMPACTADO, UNION A REGISTRO, ENCOFRADO DE 20X20 CMS. CON CONCRETO HIDRÁULICO F´C=150KG/CM2. UNIDAD DE OBRA TERMINADA.</t>
  </si>
  <si>
    <t>UM-IEL-C6-0010</t>
  </si>
  <si>
    <t>SUMINISTRO Y COLOCACIÓN DE CONDUCTOR CALIBRE No. 6  AWG. MARCA CONDUMEX O SIMILAR INCLUYE: CABLEADO, CONEXIONES, MISCELANEOS Y PRUEBAS.</t>
  </si>
  <si>
    <t>UM-IEL-C4/0-0010A</t>
  </si>
  <si>
    <t>SUMINISTRO Y COLOCACION DE CONDUCTOR CUADRUPLEX MARCA VULCANEL O VULCALAT XLP-DRS 90°C, 600V DE ALUMINIO DURO Y AISLAMIENTO XLP, CALIBRE 4/0 AWG (3X4/0+1X4/0), INCLUYE: CABLEADO, CONEXIONES, MISCELANEOS Y PRUEBAS.</t>
  </si>
  <si>
    <t>UM-IEL-D2-0010</t>
  </si>
  <si>
    <t>SUMINISTRO Y COLOCACION DE CABLE DESNUDO PARA TIERRA FISICA CALIBRE No. 2 AWG. MARCA, CONDUMEX O SIMILAR INCLUYE: CABLEADO, CONEXIONES, MISCELANEOS Y PRUEBAS.</t>
  </si>
  <si>
    <t>UM-IEL-D8-0010</t>
  </si>
  <si>
    <t>SUMINISTRO Y COLOCACION DE CABLE DESNUDO PARA TIERRA FISICA CALIBRE No. 8 AWG. MARCA, CONDUMEX O SIMILAR INCLUYE: CABLEADO, CONEXIONES, MISCELANEOS Y PRUEBAS.</t>
  </si>
  <si>
    <t>UM-IEL-RE-0010</t>
  </si>
  <si>
    <t>REGISTRO ELÉCTRICO DE 1.00X1.00X80 CM. TIPO BANCA A BASE DE TABICÓN DE CEMENTO DE 10X14X28 CMS. COMÚN REPELLADO PULIDO EN INTERIOR Y EXTERIOR CON MORTERO CEMENTO ARENA PROPORCIÓN 1:3 Y TAPA EXPLORABLE CON FILTRO DE AGUA (FONDO DE GRAVA DE ¾”) INCLUYE: EMBOQUILLADOS DE TUBERÍAS EN PARED DE REGISTRO, POR UNIDAD DE OBRA TERMINADA.</t>
  </si>
  <si>
    <t>TOTAL INSTALACIÓN ELÉCTRICA</t>
  </si>
  <si>
    <t>UM-OE-MC-0020</t>
  </si>
  <si>
    <t>MURO DE CONCRETO F'C=250 KG/CM2 20 CM DE ESPESOR HASTA UNA ALTURA DE 2.50 MTS ARMADO CON VARILLAS #3 A CADA 20 CM EN AMBOS SENTIDOS, CIMBRA ACABADO APARENTE. INCLUYE: EXCAVACIÓN, COLADO, CURADO, ARMADO DE ACERO, MATERIALES, HERRAMIENTO Y EQUIPO Y TODO LO NECESARIO PARA SU CORRECTA EJECUCIÓN.</t>
  </si>
  <si>
    <t>UM-OE-PC-0010</t>
  </si>
  <si>
    <t>PISO DE CONCRETO HIDRÁULICO F´C=250KG/CM2. DE 12 CMS. DE ESPESOR REFORZADO CON MALLA ELECTROSOLDADA 66/10-10, ACABADO ESTAMPADO, INCLUYE: TRAZO, NIVELACION, EXCAVACION, RELLENO, COMPACTACIÓN CON MEDIOS MECÁNICOS: BAILARINA Y AGUA, CIMBRA, TRASLAPES DE MALLA DE 10 CMS. COLADO, CURADO DURANTE 7 DIAS (3 VECES AL DIA), DESCIMBRADO, MANO DE OBRA, HERRAMIENTA Y MATERIALES.</t>
  </si>
  <si>
    <t>UM-OE-GU-0010</t>
  </si>
  <si>
    <t>GUARNICIÓN DE CONCRETO F´C=250KG/CM2. SECCIÓN 15X20X30 CM. CIMBRA APARENTE, INCLUYE: TRAZO, NIVELACIÓN, EXCAVACIÓN, RELLENO, COMPACTACIÓN, CIMBRA, COLADO, CURADO, DESCIMBRADO, MANO DE OBRA, HERRAMIENTA Y MATERIALES.</t>
  </si>
  <si>
    <t>UM-AA-FI-0010</t>
  </si>
  <si>
    <t>FIRME DE CONCRETO F`C=250KG/CM2 DE 10 CMS. DE ESPESOR CON MALLA ELECTROSOLDADA 6X6/10-10 REFORZADO ACABADO ESCOBILLADO. INCLUYE: MATERIALES, ACARREOS, PREPARACIÓN DE LA SUPERFICIE, NIVELACIÓN, CIMBRADO, COLADO, MANO DE OBRA, EQUIPO Y HERRAMIENTA.</t>
  </si>
  <si>
    <t>UM-OE-PC-0020</t>
  </si>
  <si>
    <t>FIRME EN RAMPA  CONCRETO F`C=150KG/CM2 DE 10 CMS. DE ESPESOR, CON GRANZON DE 1/4", MALLA ELECTROSOLDADA 6X6/10-10 ACABADO DESLAVADO. INCLUYE: MATERIALES, ACARREOS, PREPARACIÓN DE LA SUPERFICIE, NIVELACIÓN, CIMBRADO, COLADO, MANO DE OBRA, EQUIPO Y HERRAMIENTA.</t>
  </si>
  <si>
    <t>UM-AA-ES-0020</t>
  </si>
  <si>
    <t>FORJADO DE ESCALÓN DE CONCRETO F´C=250KG/CM2, DE 35 CMS. DE HUELLA Y 18 CMS. DE PERALTE, FORJADO DE NARIZ CON CIMBRA APARENTE DE 10X5 CMS. ARMADO DE PARRILLA CON VARILLAS #3 @ 18 CM. AMBOS SENTIDOS,  CON GRANZÓN DE 1/4", ACABADO DESLAVADO, INCLUYE: TRAZO, CIMBRA APARENTE, DESCIMBRADO HABILITADO DE MATERIALES, ANCLAJE A CADENAS Y TRABES, ACARREO, COLADO, VIBRADO, CURADO, MANO DE OBRA, HERRAMIENTA Y MATERIALES.</t>
  </si>
  <si>
    <t>UM-OE-CP-0020</t>
  </si>
  <si>
    <t>FORMACIÓN DE CUNETA PLUVIAL CON UN DESARROLLO DE 2.0 MTS Y ESPESOR DE 15 CM HECHA A BASE DE CONCRETO F'C=200 KG/CM2 ACABADO COMÚN, COLADO EN LOSAS DE 2.50 MTS COMO MAXIMO, INCLUYE: PREPARACIÓN DE CONTRAMARCO PARA RECIBIR REJILLA METALICA, JUNTA FRIA, TRAZO, CORTES, EXCAVACIONES, RELLENO Y TODO LO NECESARIO PARA SU CORRECTA EJECUCIÓN.</t>
  </si>
  <si>
    <t>UM-IHS-TS-0020</t>
  </si>
  <si>
    <t>SUMINISTRO Y TENDIDO DE TUBO SANIT. PVC REFORZADO DE 150MM DE DIAMETRO. INCLUYE: CONEXIÓN A REGISTROS DE LA LINEA DE DRENAJE, TRAZO, EXCAVACIÓN, CAMA DE ARENA, CODOS, COPLES, YEES, TEES, RELLENO, COMPACTACIÓN, MATERIALES MENORES, PRUEBAS Y TODO LO NECESARIO PARA SU CORRECTO FUNCIONAMIENTO.</t>
  </si>
  <si>
    <t>UM-OE-RP-0020</t>
  </si>
  <si>
    <t>SUMINISTRO Y COLOCACIÓN DE REJILLA METALICA EN SECCIÓN DE 60 X 100 CMS, PARA TAPA DE CUNETA PLUVIAL, FABRICADA CON ANGULO METALICO DE 2 1/2" Y SOLERAS DE 1 1/2 X 1/8". INCLUYE: MATERIAL, MANO DE OBRA, HERRAMIENTA Y TODO LO NECESARIO PARA SU CORRECTA EJECUCIÓN.</t>
  </si>
  <si>
    <t xml:space="preserve">CAP. 5 </t>
  </si>
  <si>
    <t>INSTALACIONES</t>
  </si>
  <si>
    <t>CAP. 0</t>
  </si>
  <si>
    <t>PRELIMINARES</t>
  </si>
  <si>
    <t>CAP. 1</t>
  </si>
  <si>
    <t>CIMENTACIÓN</t>
  </si>
  <si>
    <t>CONSTRUCCIÓN DE LA TERCERA ETAPA DE CANCHA DE USOS MÚLTIPLES Y GIMNASIO DE 1443.00 M2, SE REALIZARÁ LA CONSTRUCCIÓN DE LA ESTRUCTURA METÁLICA A BASE DE COLUMNAS Y VIGAS PARA LA FIJACIÓN DE MUROS Y TECHUMBRE TIPO SÁNDWICH, CABALLETE Y CANALÓN PLUVIAL; INSTALACIÓN ELÉCTRICA; TRABAJOS DE CANCELERÍA DE ALUMINIO EN VENTANAS Y PUERTAS DE EMERGENCIA, PUERTAS DE ACCESO TIPO CAPFCE; OBRA EXTERIOR CONSISTENTE EN CONSTRUCCIÓN DE RAMPA DE ACCESO, ESCALONES, FIRMES EN EL PERÍMETRO DE LA CANCHA Y CANAL PLUVIAL; EN LA UNIVERSIDAD DEL MAR, CAMPUS HUATULCO.</t>
  </si>
  <si>
    <t>REALIZACIÓN DE PRUEBA DE LIQUIDOS PENETRANTES A JUNTAS O UNIONES DE ELEMENTOS METÁLICOS CON SOLDADURA, CONSISTENTE EN LIMPIEZA DE LA JUNTA, APLICACIÓN DE LIQUIDO PENETRANTE, APLICACIÓN DE MATERIAL ABSORVENTE O POLVO SUSPENDIDO EN UN MEDIO ACUOSO COMO REVELADOR. INCLUYE: ANDAMIOS, HERRAMIENTA, PRESENTACIÓN DE INFORME DE ACUERDO A LA NORMA ANSI/AWS D1.1. (LAS JUSTAS O UNIONES A LAS QUE SE REALIZARAN LAS PRUEBAS SE DEFINIRAN EN OBRA)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</si>
</sst>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164" formatCode="_-[$$-80A]* #,##0.00_-;\-[$$-80A]* #,##0.00_-;_-[$$-80A]* &quot;-&quot;??_-;_-@_-"/>
    <numFmt numFmtId="165" formatCode="&quot;$&quot;#,##0.00"/>
    <numFmt numFmtId="166" formatCode="_(&quot;$&quot;* #,##0.00_);_(&quot;$&quot;* \(#,##0.00\);_(&quot;$&quot;* &quot;-&quot;??_);_(@_)"/>
    <numFmt numFmtId="167" formatCode="_-[$$-80A]* #,##0.000_-;\-[$$-80A]* #,##0.000_-;_-[$$-80A]* &quot;-&quot;??_-;_-@_-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name val="Arial"/>
      <family val="2"/>
    </font>
    <font>
      <b/>
      <i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83">
    <xf numFmtId="0" fontId="0" fillId="0" borderId="0" xfId="0"/>
    <xf numFmtId="0" fontId="2" fillId="2" borderId="1" xfId="1" applyFont="1" applyFill="1" applyBorder="1" applyAlignment="1">
      <alignment horizontal="center" vertical="center"/>
    </xf>
    <xf numFmtId="2" fontId="2" fillId="2" borderId="1" xfId="1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left" vertical="center" wrapText="1"/>
    </xf>
    <xf numFmtId="0" fontId="5" fillId="3" borderId="4" xfId="0" applyFont="1" applyFill="1" applyBorder="1" applyAlignment="1">
      <alignment horizontal="center" vertical="center"/>
    </xf>
    <xf numFmtId="2" fontId="5" fillId="3" borderId="3" xfId="0" applyNumberFormat="1" applyFont="1" applyFill="1" applyBorder="1" applyAlignment="1">
      <alignment horizontal="center" vertical="center"/>
    </xf>
    <xf numFmtId="164" fontId="5" fillId="3" borderId="4" xfId="0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>
      <alignment vertical="center"/>
    </xf>
    <xf numFmtId="164" fontId="5" fillId="3" borderId="5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4" fontId="7" fillId="0" borderId="3" xfId="0" applyNumberFormat="1" applyFont="1" applyFill="1" applyBorder="1" applyAlignment="1">
      <alignment horizontal="center" vertical="center"/>
    </xf>
    <xf numFmtId="164" fontId="7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vertical="center"/>
    </xf>
    <xf numFmtId="164" fontId="7" fillId="0" borderId="5" xfId="0" applyNumberFormat="1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164" fontId="0" fillId="0" borderId="0" xfId="0" applyNumberFormat="1"/>
    <xf numFmtId="0" fontId="3" fillId="3" borderId="4" xfId="0" applyFont="1" applyFill="1" applyBorder="1" applyAlignment="1">
      <alignment horizontal="center" vertical="center"/>
    </xf>
    <xf numFmtId="2" fontId="3" fillId="3" borderId="3" xfId="0" applyNumberFormat="1" applyFont="1" applyFill="1" applyBorder="1" applyAlignment="1">
      <alignment horizontal="center" vertical="center"/>
    </xf>
    <xf numFmtId="164" fontId="3" fillId="3" borderId="4" xfId="0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vertical="center"/>
    </xf>
    <xf numFmtId="0" fontId="7" fillId="0" borderId="3" xfId="0" applyNumberFormat="1" applyFont="1" applyFill="1" applyBorder="1" applyAlignment="1">
      <alignment horizontal="justify" vertical="center"/>
    </xf>
    <xf numFmtId="2" fontId="7" fillId="0" borderId="3" xfId="0" applyNumberFormat="1" applyFont="1" applyFill="1" applyBorder="1" applyAlignment="1">
      <alignment horizontal="center" vertical="center"/>
    </xf>
    <xf numFmtId="0" fontId="8" fillId="0" borderId="0" xfId="0" applyFont="1"/>
    <xf numFmtId="165" fontId="5" fillId="0" borderId="0" xfId="0" applyNumberFormat="1" applyFont="1"/>
    <xf numFmtId="164" fontId="5" fillId="0" borderId="5" xfId="0" applyNumberFormat="1" applyFont="1" applyFill="1" applyBorder="1" applyAlignment="1">
      <alignment horizontal="center" vertical="center"/>
    </xf>
    <xf numFmtId="164" fontId="0" fillId="0" borderId="0" xfId="0" applyNumberFormat="1" applyFill="1"/>
    <xf numFmtId="0" fontId="0" fillId="0" borderId="0" xfId="0" applyFill="1"/>
    <xf numFmtId="0" fontId="3" fillId="0" borderId="4" xfId="0" applyFont="1" applyFill="1" applyBorder="1" applyAlignment="1">
      <alignment horizontal="center" vertical="center"/>
    </xf>
    <xf numFmtId="2" fontId="3" fillId="0" borderId="3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4" xfId="0" applyNumberFormat="1" applyFont="1" applyFill="1" applyBorder="1" applyAlignment="1">
      <alignment horizontal="justify" vertical="center" wrapText="1"/>
    </xf>
    <xf numFmtId="0" fontId="5" fillId="3" borderId="4" xfId="0" applyFont="1" applyFill="1" applyBorder="1" applyAlignment="1">
      <alignment horizontal="left" vertical="center" wrapText="1"/>
    </xf>
    <xf numFmtId="0" fontId="5" fillId="3" borderId="4" xfId="0" applyFont="1" applyFill="1" applyBorder="1" applyAlignment="1">
      <alignment horizontal="justify" vertical="center" wrapText="1"/>
    </xf>
    <xf numFmtId="0" fontId="7" fillId="0" borderId="4" xfId="0" applyNumberFormat="1" applyFont="1" applyFill="1" applyBorder="1" applyAlignment="1">
      <alignment horizontal="justify" vertical="center"/>
    </xf>
    <xf numFmtId="0" fontId="5" fillId="0" borderId="4" xfId="0" applyFont="1" applyFill="1" applyBorder="1" applyAlignment="1">
      <alignment horizontal="justify" vertical="center" wrapText="1"/>
    </xf>
    <xf numFmtId="0" fontId="7" fillId="0" borderId="0" xfId="2" applyFont="1"/>
    <xf numFmtId="0" fontId="5" fillId="0" borderId="0" xfId="2" applyFont="1"/>
    <xf numFmtId="0" fontId="3" fillId="0" borderId="0" xfId="2" applyFont="1"/>
    <xf numFmtId="0" fontId="5" fillId="0" borderId="0" xfId="2" applyFont="1" applyAlignment="1">
      <alignment horizontal="center"/>
    </xf>
    <xf numFmtId="44" fontId="5" fillId="0" borderId="8" xfId="3" applyNumberFormat="1" applyFont="1" applyBorder="1" applyAlignment="1">
      <alignment horizontal="center" vertical="center"/>
    </xf>
    <xf numFmtId="0" fontId="5" fillId="0" borderId="0" xfId="2" applyFont="1" applyAlignment="1">
      <alignment vertical="center"/>
    </xf>
    <xf numFmtId="0" fontId="3" fillId="0" borderId="0" xfId="2" applyFont="1" applyAlignment="1">
      <alignment vertical="center"/>
    </xf>
    <xf numFmtId="0" fontId="5" fillId="0" borderId="0" xfId="2" applyFont="1" applyAlignment="1">
      <alignment horizontal="left" vertical="center"/>
    </xf>
    <xf numFmtId="0" fontId="5" fillId="0" borderId="0" xfId="2" applyFont="1" applyAlignment="1">
      <alignment horizontal="right" vertical="center"/>
    </xf>
    <xf numFmtId="166" fontId="5" fillId="0" borderId="0" xfId="3" applyNumberFormat="1" applyFont="1" applyBorder="1" applyAlignment="1">
      <alignment horizontal="center" vertical="center"/>
    </xf>
    <xf numFmtId="166" fontId="5" fillId="0" borderId="9" xfId="3" applyNumberFormat="1" applyFont="1" applyBorder="1" applyAlignment="1">
      <alignment horizontal="center" vertical="center"/>
    </xf>
    <xf numFmtId="166" fontId="5" fillId="0" borderId="7" xfId="3" applyNumberFormat="1" applyFont="1" applyBorder="1" applyAlignment="1">
      <alignment horizontal="center" vertical="center"/>
    </xf>
    <xf numFmtId="0" fontId="1" fillId="0" borderId="0" xfId="2" applyFont="1"/>
    <xf numFmtId="0" fontId="13" fillId="0" borderId="0" xfId="2" applyFont="1" applyAlignment="1">
      <alignment horizontal="right"/>
    </xf>
    <xf numFmtId="0" fontId="3" fillId="0" borderId="10" xfId="1" applyFont="1" applyBorder="1"/>
    <xf numFmtId="0" fontId="14" fillId="3" borderId="11" xfId="1" applyFont="1" applyFill="1" applyBorder="1" applyAlignment="1">
      <alignment horizontal="justify" vertical="top" wrapText="1"/>
    </xf>
    <xf numFmtId="164" fontId="3" fillId="3" borderId="4" xfId="0" applyNumberFormat="1" applyFont="1" applyFill="1" applyBorder="1" applyAlignment="1">
      <alignment vertical="center"/>
    </xf>
    <xf numFmtId="164" fontId="3" fillId="3" borderId="5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5" fillId="3" borderId="11" xfId="1" applyFont="1" applyFill="1" applyBorder="1" applyAlignment="1">
      <alignment horizontal="justify" vertical="top" wrapText="1"/>
    </xf>
    <xf numFmtId="0" fontId="6" fillId="0" borderId="2" xfId="0" applyFont="1" applyFill="1" applyBorder="1" applyAlignment="1">
      <alignment vertical="center"/>
    </xf>
    <xf numFmtId="2" fontId="7" fillId="0" borderId="3" xfId="0" applyNumberFormat="1" applyFont="1" applyFill="1" applyBorder="1" applyAlignment="1">
      <alignment horizontal="center" vertical="center" wrapText="1"/>
    </xf>
    <xf numFmtId="164" fontId="7" fillId="0" borderId="4" xfId="0" applyNumberFormat="1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justify" vertical="center" wrapText="1"/>
    </xf>
    <xf numFmtId="0" fontId="7" fillId="0" borderId="3" xfId="0" applyNumberFormat="1" applyFont="1" applyFill="1" applyBorder="1" applyAlignment="1">
      <alignment horizontal="justify" vertical="center" wrapText="1"/>
    </xf>
    <xf numFmtId="0" fontId="7" fillId="0" borderId="13" xfId="0" applyFont="1" applyFill="1" applyBorder="1" applyAlignment="1">
      <alignment horizontal="justify" vertical="center" wrapText="1"/>
    </xf>
    <xf numFmtId="2" fontId="7" fillId="0" borderId="4" xfId="0" applyNumberFormat="1" applyFont="1" applyFill="1" applyBorder="1" applyAlignment="1">
      <alignment horizontal="center" vertical="center"/>
    </xf>
    <xf numFmtId="44" fontId="7" fillId="0" borderId="4" xfId="0" applyNumberFormat="1" applyFont="1" applyFill="1" applyBorder="1" applyAlignment="1">
      <alignment horizontal="center" vertical="center"/>
    </xf>
    <xf numFmtId="0" fontId="7" fillId="0" borderId="12" xfId="1" applyFont="1" applyBorder="1"/>
    <xf numFmtId="0" fontId="17" fillId="0" borderId="4" xfId="0" applyFont="1" applyFill="1" applyBorder="1" applyAlignment="1">
      <alignment vertical="center"/>
    </xf>
    <xf numFmtId="4" fontId="15" fillId="0" borderId="0" xfId="0" applyNumberFormat="1" applyFont="1" applyFill="1" applyAlignment="1">
      <alignment vertical="center"/>
    </xf>
    <xf numFmtId="4" fontId="15" fillId="0" borderId="0" xfId="0" applyNumberFormat="1" applyFont="1" applyAlignment="1">
      <alignment vertical="center"/>
    </xf>
    <xf numFmtId="165" fontId="7" fillId="0" borderId="14" xfId="0" applyNumberFormat="1" applyFont="1" applyFill="1" applyBorder="1" applyAlignment="1">
      <alignment vertical="center"/>
    </xf>
    <xf numFmtId="164" fontId="7" fillId="0" borderId="4" xfId="0" applyNumberFormat="1" applyFont="1" applyFill="1" applyBorder="1" applyAlignment="1">
      <alignment vertical="center"/>
    </xf>
    <xf numFmtId="167" fontId="7" fillId="0" borderId="4" xfId="0" applyNumberFormat="1" applyFont="1" applyFill="1" applyBorder="1" applyAlignment="1">
      <alignment horizontal="center" vertical="center"/>
    </xf>
    <xf numFmtId="0" fontId="5" fillId="0" borderId="0" xfId="2" applyFont="1" applyAlignment="1">
      <alignment horizontal="left" vertic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2" fillId="0" borderId="0" xfId="2" applyFont="1" applyAlignment="1">
      <alignment horizontal="left" vertical="center" wrapText="1"/>
    </xf>
    <xf numFmtId="0" fontId="0" fillId="0" borderId="0" xfId="0" applyAlignment="1">
      <alignment horizontal="justify" wrapText="1"/>
    </xf>
    <xf numFmtId="0" fontId="11" fillId="0" borderId="0" xfId="0" applyFont="1" applyAlignment="1">
      <alignment horizontal="center" wrapText="1"/>
    </xf>
    <xf numFmtId="0" fontId="0" fillId="0" borderId="0" xfId="0" applyFont="1" applyAlignment="1">
      <alignment horizontal="justify" wrapText="1"/>
    </xf>
  </cellXfs>
  <cellStyles count="4">
    <cellStyle name="Moneda 3" xfId="3"/>
    <cellStyle name="Normal" xfId="0" builtinId="0"/>
    <cellStyle name="Normal 2" xfId="2"/>
    <cellStyle name="Normal 2_CAT._DE_CPTOS._EDIF._DE_9_AUL._DE_2_NIVS.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0</xdr:row>
      <xdr:rowOff>180975</xdr:rowOff>
    </xdr:from>
    <xdr:to>
      <xdr:col>1</xdr:col>
      <xdr:colOff>485775</xdr:colOff>
      <xdr:row>3</xdr:row>
      <xdr:rowOff>171450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0525" y="180975"/>
          <a:ext cx="6762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0</xdr:row>
      <xdr:rowOff>47625</xdr:rowOff>
    </xdr:from>
    <xdr:to>
      <xdr:col>2</xdr:col>
      <xdr:colOff>942086</xdr:colOff>
      <xdr:row>3</xdr:row>
      <xdr:rowOff>180975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2550" y="47625"/>
          <a:ext cx="865886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32"/>
  <sheetViews>
    <sheetView tabSelected="1" workbookViewId="0">
      <selection activeCell="C34" sqref="C34"/>
    </sheetView>
  </sheetViews>
  <sheetFormatPr baseColWidth="10" defaultRowHeight="15" x14ac:dyDescent="0.25"/>
  <cols>
    <col min="1" max="9" width="8.7109375" customWidth="1"/>
    <col min="10" max="10" width="20.7109375" customWidth="1"/>
  </cols>
  <sheetData>
    <row r="3" spans="1:10" ht="26.25" x14ac:dyDescent="0.4">
      <c r="A3" s="76" t="s">
        <v>17</v>
      </c>
      <c r="B3" s="76"/>
      <c r="C3" s="76"/>
      <c r="D3" s="76"/>
      <c r="E3" s="76"/>
      <c r="F3" s="76"/>
      <c r="G3" s="76"/>
      <c r="H3" s="76"/>
      <c r="I3" s="76"/>
      <c r="J3" s="76"/>
    </row>
    <row r="4" spans="1:10" ht="15.75" x14ac:dyDescent="0.25">
      <c r="A4" s="77" t="s">
        <v>23</v>
      </c>
      <c r="B4" s="77"/>
      <c r="C4" s="77"/>
      <c r="D4" s="77"/>
      <c r="E4" s="77"/>
      <c r="F4" s="77"/>
      <c r="G4" s="77"/>
      <c r="H4" s="77"/>
      <c r="I4" s="77"/>
      <c r="J4" s="77"/>
    </row>
    <row r="6" spans="1:10" ht="67.5" customHeight="1" x14ac:dyDescent="0.25">
      <c r="A6" s="78" t="s">
        <v>60</v>
      </c>
      <c r="B6" s="78"/>
      <c r="C6" s="78"/>
      <c r="D6" s="78"/>
      <c r="E6" s="78"/>
      <c r="F6" s="78"/>
      <c r="G6" s="78"/>
      <c r="H6" s="78"/>
      <c r="I6" s="78"/>
      <c r="J6" s="78"/>
    </row>
    <row r="8" spans="1:10" ht="15.75" x14ac:dyDescent="0.25">
      <c r="A8" s="79" t="s">
        <v>19</v>
      </c>
      <c r="B8" s="79"/>
      <c r="C8" s="79"/>
      <c r="D8" s="79"/>
      <c r="E8" s="79"/>
      <c r="F8" s="79"/>
      <c r="G8" s="79"/>
      <c r="H8" s="79"/>
      <c r="I8" s="79"/>
      <c r="J8" s="79"/>
    </row>
    <row r="10" spans="1:10" ht="99.75" customHeight="1" x14ac:dyDescent="0.25">
      <c r="A10" s="80" t="s">
        <v>198</v>
      </c>
      <c r="B10" s="80"/>
      <c r="C10" s="80"/>
      <c r="D10" s="80"/>
      <c r="E10" s="80"/>
      <c r="F10" s="80"/>
      <c r="G10" s="80"/>
      <c r="H10" s="80"/>
      <c r="I10" s="80"/>
      <c r="J10" s="80"/>
    </row>
    <row r="14" spans="1:10" x14ac:dyDescent="0.25">
      <c r="A14" s="40"/>
      <c r="B14" s="41"/>
      <c r="C14" s="41" t="s">
        <v>49</v>
      </c>
      <c r="D14" s="41"/>
      <c r="E14" s="42"/>
      <c r="F14" s="42"/>
      <c r="G14" s="42"/>
      <c r="H14" s="41"/>
      <c r="I14" s="41"/>
      <c r="J14" s="43" t="s">
        <v>50</v>
      </c>
    </row>
    <row r="15" spans="1:10" x14ac:dyDescent="0.25">
      <c r="A15" s="40"/>
      <c r="B15" s="41"/>
      <c r="C15" s="41"/>
      <c r="D15" s="41"/>
      <c r="E15" s="42"/>
      <c r="F15" s="42"/>
      <c r="G15" s="42"/>
      <c r="H15" s="41"/>
      <c r="I15" s="41"/>
      <c r="J15" s="43" t="s">
        <v>51</v>
      </c>
    </row>
    <row r="16" spans="1:10" x14ac:dyDescent="0.25">
      <c r="A16" s="40"/>
      <c r="B16" s="41"/>
      <c r="C16" s="41"/>
      <c r="D16" s="41"/>
      <c r="E16" s="42"/>
      <c r="F16" s="42"/>
      <c r="G16" s="42"/>
      <c r="H16" s="41"/>
      <c r="I16" s="41"/>
      <c r="J16" s="41"/>
    </row>
    <row r="17" spans="1:10" x14ac:dyDescent="0.25">
      <c r="A17" s="40"/>
      <c r="B17" s="41"/>
      <c r="C17" s="41"/>
      <c r="D17" s="41"/>
      <c r="E17" s="42"/>
      <c r="F17" s="42"/>
      <c r="G17" s="42"/>
      <c r="H17" s="41"/>
      <c r="I17" s="41"/>
      <c r="J17" s="41"/>
    </row>
    <row r="18" spans="1:10" x14ac:dyDescent="0.25">
      <c r="A18" s="40"/>
      <c r="B18" s="41" t="s">
        <v>194</v>
      </c>
      <c r="C18" s="75" t="s">
        <v>195</v>
      </c>
      <c r="D18" s="75"/>
      <c r="E18" s="75"/>
      <c r="F18" s="42"/>
      <c r="G18" s="42"/>
      <c r="H18" s="41"/>
      <c r="I18" s="41"/>
      <c r="J18" s="44">
        <f>+'PRESUPUESTO '!H14</f>
        <v>0</v>
      </c>
    </row>
    <row r="19" spans="1:10" x14ac:dyDescent="0.25">
      <c r="A19" s="40"/>
      <c r="B19" s="41" t="s">
        <v>196</v>
      </c>
      <c r="C19" s="75" t="s">
        <v>197</v>
      </c>
      <c r="D19" s="75"/>
      <c r="E19" s="75"/>
      <c r="F19" s="42"/>
      <c r="G19" s="42"/>
      <c r="H19" s="41"/>
      <c r="I19" s="41"/>
      <c r="J19" s="44">
        <f>+'PRESUPUESTO '!H24</f>
        <v>0</v>
      </c>
    </row>
    <row r="20" spans="1:10" x14ac:dyDescent="0.25">
      <c r="A20" s="40"/>
      <c r="B20" s="41" t="s">
        <v>52</v>
      </c>
      <c r="C20" s="45" t="s">
        <v>53</v>
      </c>
      <c r="D20" s="45"/>
      <c r="E20" s="46"/>
      <c r="F20" s="42"/>
      <c r="G20" s="42"/>
      <c r="H20" s="41"/>
      <c r="I20" s="41"/>
      <c r="J20" s="44">
        <f>+'PRESUPUESTO '!H67</f>
        <v>0</v>
      </c>
    </row>
    <row r="21" spans="1:10" x14ac:dyDescent="0.25">
      <c r="A21" s="40"/>
      <c r="B21" s="41" t="s">
        <v>192</v>
      </c>
      <c r="C21" s="45" t="s">
        <v>193</v>
      </c>
      <c r="D21" s="45"/>
      <c r="E21" s="46"/>
      <c r="F21" s="42"/>
      <c r="G21" s="42"/>
      <c r="H21" s="41"/>
      <c r="I21" s="41"/>
      <c r="J21" s="44">
        <f>+'PRESUPUESTO '!H92</f>
        <v>0</v>
      </c>
    </row>
    <row r="22" spans="1:10" x14ac:dyDescent="0.25">
      <c r="A22" s="40"/>
      <c r="B22" s="41" t="s">
        <v>54</v>
      </c>
      <c r="C22" s="47" t="s">
        <v>27</v>
      </c>
      <c r="D22" s="47"/>
      <c r="E22" s="46"/>
      <c r="F22" s="42"/>
      <c r="G22" s="42"/>
      <c r="H22" s="41"/>
      <c r="I22" s="41"/>
      <c r="J22" s="44">
        <f>+'PRESUPUESTO '!H105</f>
        <v>0</v>
      </c>
    </row>
    <row r="27" spans="1:10" x14ac:dyDescent="0.25">
      <c r="H27" s="45"/>
      <c r="I27" s="48" t="s">
        <v>55</v>
      </c>
      <c r="J27" s="49">
        <f>+SUM(J18:J22)</f>
        <v>0</v>
      </c>
    </row>
    <row r="28" spans="1:10" x14ac:dyDescent="0.25">
      <c r="H28" s="45"/>
      <c r="I28" s="48"/>
      <c r="J28" s="50"/>
    </row>
    <row r="29" spans="1:10" x14ac:dyDescent="0.25">
      <c r="H29" s="45"/>
      <c r="I29" s="48" t="s">
        <v>56</v>
      </c>
      <c r="J29" s="51">
        <f>J27*16%</f>
        <v>0</v>
      </c>
    </row>
    <row r="30" spans="1:10" x14ac:dyDescent="0.25">
      <c r="H30" s="45"/>
      <c r="I30" s="48"/>
      <c r="J30" s="49"/>
    </row>
    <row r="31" spans="1:10" x14ac:dyDescent="0.25">
      <c r="H31" s="45"/>
      <c r="I31" s="48" t="s">
        <v>57</v>
      </c>
      <c r="J31" s="51">
        <f>SUM(J27,J29)</f>
        <v>0</v>
      </c>
    </row>
    <row r="32" spans="1:10" x14ac:dyDescent="0.25">
      <c r="H32" s="52"/>
      <c r="I32" s="52"/>
      <c r="J32" s="53"/>
    </row>
  </sheetData>
  <mergeCells count="7">
    <mergeCell ref="C18:E18"/>
    <mergeCell ref="C19:E19"/>
    <mergeCell ref="A3:J3"/>
    <mergeCell ref="A4:J4"/>
    <mergeCell ref="A6:J6"/>
    <mergeCell ref="A8:J8"/>
    <mergeCell ref="A10:J10"/>
  </mergeCells>
  <pageMargins left="0.7" right="0.7" top="0.75" bottom="0.75" header="0.3" footer="0.3"/>
  <pageSetup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117"/>
  <sheetViews>
    <sheetView view="pageBreakPreview" topLeftCell="A104" zoomScaleNormal="145" zoomScaleSheetLayoutView="100" workbookViewId="0">
      <selection activeCell="C136" sqref="C136"/>
    </sheetView>
  </sheetViews>
  <sheetFormatPr baseColWidth="10" defaultRowHeight="15" x14ac:dyDescent="0.25"/>
  <cols>
    <col min="1" max="1" width="1.42578125" customWidth="1"/>
    <col min="2" max="2" width="20" customWidth="1"/>
    <col min="3" max="3" width="47.42578125" customWidth="1"/>
    <col min="6" max="6" width="13.42578125" customWidth="1"/>
    <col min="7" max="7" width="23.140625" customWidth="1"/>
    <col min="8" max="8" width="14.85546875" customWidth="1"/>
    <col min="9" max="9" width="1.140625" customWidth="1"/>
    <col min="10" max="10" width="12.85546875" bestFit="1" customWidth="1"/>
  </cols>
  <sheetData>
    <row r="3" spans="2:8" ht="26.25" x14ac:dyDescent="0.4">
      <c r="B3" s="76" t="s">
        <v>17</v>
      </c>
      <c r="C3" s="76"/>
      <c r="D3" s="76"/>
      <c r="E3" s="76"/>
      <c r="F3" s="76"/>
      <c r="G3" s="76"/>
      <c r="H3" s="76"/>
    </row>
    <row r="4" spans="2:8" ht="15.75" x14ac:dyDescent="0.25">
      <c r="B4" s="77" t="s">
        <v>23</v>
      </c>
      <c r="C4" s="77"/>
      <c r="D4" s="77"/>
      <c r="E4" s="77"/>
      <c r="F4" s="77"/>
      <c r="G4" s="77"/>
      <c r="H4" s="77"/>
    </row>
    <row r="6" spans="2:8" ht="33.75" customHeight="1" x14ac:dyDescent="0.3">
      <c r="B6" s="81" t="s">
        <v>18</v>
      </c>
      <c r="C6" s="81"/>
      <c r="D6" s="81"/>
      <c r="E6" s="81"/>
      <c r="F6" s="81"/>
      <c r="G6" s="81"/>
      <c r="H6" s="81"/>
    </row>
    <row r="8" spans="2:8" x14ac:dyDescent="0.25">
      <c r="B8" s="24" t="s">
        <v>19</v>
      </c>
    </row>
    <row r="9" spans="2:8" ht="76.5" customHeight="1" x14ac:dyDescent="0.25">
      <c r="B9" s="82" t="str">
        <f>+PARTIDAS!A10</f>
        <v>CONSTRUCCIÓN DE LA TERCERA ETAPA DE CANCHA DE USOS MÚLTIPLES Y GIMNASIO DE 1443.00 M2, SE REALIZARÁ LA CONSTRUCCIÓN DE LA ESTRUCTURA METÁLICA A BASE DE COLUMNAS Y VIGAS PARA LA FIJACIÓN DE MUROS Y TECHUMBRE TIPO SÁNDWICH, CABALLETE Y CANALÓN PLUVIAL; INSTALACIÓN ELÉCTRICA; TRABAJOS DE CANCELERÍA DE ALUMINIO EN VENTANAS Y PUERTAS DE EMERGENCIA, PUERTAS DE ACCESO TIPO CAPFCE; OBRA EXTERIOR CONSISTENTE EN CONSTRUCCIÓN DE RAMPA DE ACCESO, ESCALONES, FIRMES EN EL PERÍMETRO DE LA CANCHA Y CANAL PLUVIAL; EN LA UNIVERSIDAD DEL MAR, CAMPUS HUATULCO.</v>
      </c>
      <c r="C9" s="82"/>
      <c r="D9" s="82"/>
      <c r="E9" s="82"/>
      <c r="F9" s="82"/>
      <c r="G9" s="82"/>
      <c r="H9" s="82"/>
    </row>
    <row r="10" spans="2:8" ht="15.75" thickBot="1" x14ac:dyDescent="0.3"/>
    <row r="11" spans="2:8" ht="16.5" thickBot="1" x14ac:dyDescent="0.3">
      <c r="B11" s="1" t="s">
        <v>0</v>
      </c>
      <c r="C11" s="1" t="s">
        <v>1</v>
      </c>
      <c r="D11" s="1" t="s">
        <v>2</v>
      </c>
      <c r="E11" s="2" t="s">
        <v>3</v>
      </c>
      <c r="F11" s="1" t="s">
        <v>4</v>
      </c>
      <c r="G11" s="1" t="s">
        <v>5</v>
      </c>
      <c r="H11" s="1" t="s">
        <v>6</v>
      </c>
    </row>
    <row r="12" spans="2:8" x14ac:dyDescent="0.25">
      <c r="B12" s="54"/>
      <c r="C12" s="55" t="s">
        <v>61</v>
      </c>
      <c r="D12" s="18"/>
      <c r="E12" s="19"/>
      <c r="F12" s="56"/>
      <c r="G12" s="21"/>
      <c r="H12" s="57"/>
    </row>
    <row r="13" spans="2:8" ht="87.75" customHeight="1" x14ac:dyDescent="0.25">
      <c r="B13" s="33" t="s">
        <v>62</v>
      </c>
      <c r="C13" s="22" t="s">
        <v>63</v>
      </c>
      <c r="D13" s="11" t="s">
        <v>9</v>
      </c>
      <c r="E13" s="12">
        <v>1.1200000000000001</v>
      </c>
      <c r="F13" s="13"/>
      <c r="G13" s="14"/>
      <c r="H13" s="15">
        <f t="shared" ref="H13" si="0">+E13*F13</f>
        <v>0</v>
      </c>
    </row>
    <row r="14" spans="2:8" x14ac:dyDescent="0.25">
      <c r="B14" s="58"/>
      <c r="C14" s="59" t="s">
        <v>64</v>
      </c>
      <c r="D14" s="18"/>
      <c r="E14" s="19"/>
      <c r="F14" s="56"/>
      <c r="G14" s="21"/>
      <c r="H14" s="9">
        <f>+H13</f>
        <v>0</v>
      </c>
    </row>
    <row r="15" spans="2:8" x14ac:dyDescent="0.25">
      <c r="B15" s="10"/>
      <c r="C15" s="22"/>
      <c r="D15" s="11"/>
      <c r="E15" s="23"/>
      <c r="F15" s="13"/>
      <c r="G15" s="32"/>
      <c r="H15" s="26"/>
    </row>
    <row r="16" spans="2:8" x14ac:dyDescent="0.25">
      <c r="B16" s="60"/>
      <c r="C16" s="55" t="s">
        <v>65</v>
      </c>
      <c r="D16" s="18"/>
      <c r="E16" s="19"/>
      <c r="F16" s="56"/>
      <c r="G16" s="21"/>
      <c r="H16" s="57"/>
    </row>
    <row r="17" spans="2:8" ht="79.5" customHeight="1" x14ac:dyDescent="0.25">
      <c r="B17" s="33" t="s">
        <v>66</v>
      </c>
      <c r="C17" s="22" t="s">
        <v>67</v>
      </c>
      <c r="D17" s="11" t="s">
        <v>9</v>
      </c>
      <c r="E17" s="12">
        <v>405</v>
      </c>
      <c r="F17" s="13"/>
      <c r="G17" s="14"/>
      <c r="H17" s="15">
        <f t="shared" ref="H17:H23" si="1">+E17*F17</f>
        <v>0</v>
      </c>
    </row>
    <row r="18" spans="2:8" ht="93.75" customHeight="1" x14ac:dyDescent="0.25">
      <c r="B18" s="33" t="s">
        <v>68</v>
      </c>
      <c r="C18" s="22" t="s">
        <v>69</v>
      </c>
      <c r="D18" s="11" t="s">
        <v>70</v>
      </c>
      <c r="E18" s="23">
        <v>7.15</v>
      </c>
      <c r="F18" s="13"/>
      <c r="G18" s="14"/>
      <c r="H18" s="15">
        <f t="shared" si="1"/>
        <v>0</v>
      </c>
    </row>
    <row r="19" spans="2:8" ht="70.5" customHeight="1" x14ac:dyDescent="0.25">
      <c r="B19" s="33" t="s">
        <v>71</v>
      </c>
      <c r="C19" s="22" t="s">
        <v>72</v>
      </c>
      <c r="D19" s="11" t="s">
        <v>73</v>
      </c>
      <c r="E19" s="12">
        <v>110</v>
      </c>
      <c r="F19" s="13"/>
      <c r="G19" s="68"/>
      <c r="H19" s="15">
        <f t="shared" si="1"/>
        <v>0</v>
      </c>
    </row>
    <row r="20" spans="2:8" ht="69" customHeight="1" x14ac:dyDescent="0.25">
      <c r="B20" s="33" t="s">
        <v>74</v>
      </c>
      <c r="C20" s="22" t="s">
        <v>75</v>
      </c>
      <c r="D20" s="11" t="s">
        <v>73</v>
      </c>
      <c r="E20" s="12">
        <v>147</v>
      </c>
      <c r="F20" s="13"/>
      <c r="G20" s="68"/>
      <c r="H20" s="15">
        <f t="shared" si="1"/>
        <v>0</v>
      </c>
    </row>
    <row r="21" spans="2:8" ht="44.25" customHeight="1" x14ac:dyDescent="0.25">
      <c r="B21" s="33" t="s">
        <v>76</v>
      </c>
      <c r="C21" s="22" t="s">
        <v>77</v>
      </c>
      <c r="D21" s="11" t="s">
        <v>9</v>
      </c>
      <c r="E21" s="61">
        <v>19.71</v>
      </c>
      <c r="F21" s="62"/>
      <c r="G21" s="68"/>
      <c r="H21" s="15">
        <f t="shared" si="1"/>
        <v>0</v>
      </c>
    </row>
    <row r="22" spans="2:8" ht="45.75" customHeight="1" x14ac:dyDescent="0.25">
      <c r="B22" s="33" t="s">
        <v>78</v>
      </c>
      <c r="C22" s="22" t="s">
        <v>79</v>
      </c>
      <c r="D22" s="11" t="s">
        <v>70</v>
      </c>
      <c r="E22" s="23">
        <v>2.02</v>
      </c>
      <c r="F22" s="13"/>
      <c r="G22" s="68"/>
      <c r="H22" s="15">
        <f t="shared" si="1"/>
        <v>0</v>
      </c>
    </row>
    <row r="23" spans="2:8" ht="70.5" customHeight="1" x14ac:dyDescent="0.25">
      <c r="B23" s="33" t="s">
        <v>80</v>
      </c>
      <c r="C23" s="22" t="s">
        <v>81</v>
      </c>
      <c r="D23" s="11" t="s">
        <v>70</v>
      </c>
      <c r="E23" s="23">
        <v>5.13</v>
      </c>
      <c r="F23" s="13"/>
      <c r="G23" s="68"/>
      <c r="H23" s="15">
        <f t="shared" si="1"/>
        <v>0</v>
      </c>
    </row>
    <row r="24" spans="2:8" x14ac:dyDescent="0.25">
      <c r="B24" s="10"/>
      <c r="C24" s="63" t="s">
        <v>82</v>
      </c>
      <c r="D24" s="18"/>
      <c r="E24" s="19"/>
      <c r="F24" s="20"/>
      <c r="G24" s="21"/>
      <c r="H24" s="9">
        <f>SUM(H17:H23)</f>
        <v>0</v>
      </c>
    </row>
    <row r="25" spans="2:8" x14ac:dyDescent="0.25">
      <c r="B25" s="10"/>
      <c r="C25" s="22"/>
      <c r="D25" s="11"/>
      <c r="E25" s="23"/>
      <c r="F25" s="13"/>
      <c r="G25" s="32"/>
      <c r="H25" s="26"/>
    </row>
    <row r="26" spans="2:8" x14ac:dyDescent="0.25">
      <c r="B26" s="3"/>
      <c r="C26" s="4" t="s">
        <v>24</v>
      </c>
      <c r="D26" s="5"/>
      <c r="E26" s="6"/>
      <c r="F26" s="7"/>
      <c r="G26" s="8"/>
      <c r="H26" s="9"/>
    </row>
    <row r="27" spans="2:8" x14ac:dyDescent="0.25">
      <c r="B27" s="3"/>
      <c r="C27" s="4" t="s">
        <v>38</v>
      </c>
      <c r="D27" s="5"/>
      <c r="E27" s="6"/>
      <c r="F27" s="7"/>
      <c r="G27" s="8"/>
      <c r="H27" s="9"/>
    </row>
    <row r="28" spans="2:8" ht="102" x14ac:dyDescent="0.25">
      <c r="B28" s="33" t="s">
        <v>83</v>
      </c>
      <c r="C28" s="64" t="s">
        <v>84</v>
      </c>
      <c r="D28" s="11" t="s">
        <v>7</v>
      </c>
      <c r="E28" s="23">
        <v>39.08</v>
      </c>
      <c r="F28" s="13"/>
      <c r="G28" s="69"/>
      <c r="H28" s="15">
        <f t="shared" ref="H28:H30" si="2">+E28*F28</f>
        <v>0</v>
      </c>
    </row>
    <row r="29" spans="2:8" ht="107.25" customHeight="1" x14ac:dyDescent="0.25">
      <c r="B29" s="33" t="s">
        <v>85</v>
      </c>
      <c r="C29" s="64" t="s">
        <v>86</v>
      </c>
      <c r="D29" s="11" t="s">
        <v>7</v>
      </c>
      <c r="E29" s="23">
        <v>110</v>
      </c>
      <c r="F29" s="13"/>
      <c r="G29" s="69"/>
      <c r="H29" s="15">
        <f t="shared" si="2"/>
        <v>0</v>
      </c>
    </row>
    <row r="30" spans="2:8" ht="102" x14ac:dyDescent="0.25">
      <c r="B30" s="33" t="s">
        <v>87</v>
      </c>
      <c r="C30" s="64" t="s">
        <v>88</v>
      </c>
      <c r="D30" s="11" t="s">
        <v>7</v>
      </c>
      <c r="E30" s="23">
        <v>12.1</v>
      </c>
      <c r="F30" s="13"/>
      <c r="G30" s="69"/>
      <c r="H30" s="15">
        <f t="shared" si="2"/>
        <v>0</v>
      </c>
    </row>
    <row r="31" spans="2:8" ht="102" x14ac:dyDescent="0.25">
      <c r="B31" s="33" t="s">
        <v>89</v>
      </c>
      <c r="C31" s="64" t="s">
        <v>90</v>
      </c>
      <c r="D31" s="11" t="s">
        <v>7</v>
      </c>
      <c r="E31" s="12">
        <v>529.02</v>
      </c>
      <c r="F31" s="13"/>
      <c r="G31" s="14"/>
      <c r="H31" s="15">
        <f t="shared" ref="H31:H45" si="3">+F31*E31</f>
        <v>0</v>
      </c>
    </row>
    <row r="32" spans="2:8" ht="94.5" customHeight="1" x14ac:dyDescent="0.25">
      <c r="B32" s="33" t="s">
        <v>91</v>
      </c>
      <c r="C32" s="64" t="s">
        <v>92</v>
      </c>
      <c r="D32" s="11" t="s">
        <v>7</v>
      </c>
      <c r="E32" s="12">
        <v>164.62</v>
      </c>
      <c r="F32" s="13"/>
      <c r="G32" s="14"/>
      <c r="H32" s="15">
        <f t="shared" si="3"/>
        <v>0</v>
      </c>
    </row>
    <row r="33" spans="2:9" ht="95.25" customHeight="1" x14ac:dyDescent="0.25">
      <c r="B33" s="33" t="s">
        <v>93</v>
      </c>
      <c r="C33" s="64" t="s">
        <v>94</v>
      </c>
      <c r="D33" s="11" t="s">
        <v>7</v>
      </c>
      <c r="E33" s="12">
        <v>86.46</v>
      </c>
      <c r="F33" s="13"/>
      <c r="G33" s="14"/>
      <c r="H33" s="15">
        <f t="shared" si="3"/>
        <v>0</v>
      </c>
    </row>
    <row r="34" spans="2:9" ht="114.75" x14ac:dyDescent="0.25">
      <c r="B34" s="33" t="s">
        <v>95</v>
      </c>
      <c r="C34" s="35" t="s">
        <v>96</v>
      </c>
      <c r="D34" s="11" t="s">
        <v>7</v>
      </c>
      <c r="E34" s="12">
        <v>116.73</v>
      </c>
      <c r="F34" s="13"/>
      <c r="G34" s="14"/>
      <c r="H34" s="15">
        <f t="shared" si="3"/>
        <v>0</v>
      </c>
    </row>
    <row r="35" spans="2:9" ht="81" customHeight="1" x14ac:dyDescent="0.25">
      <c r="B35" s="33" t="s">
        <v>97</v>
      </c>
      <c r="C35" s="35" t="s">
        <v>98</v>
      </c>
      <c r="D35" s="11" t="s">
        <v>7</v>
      </c>
      <c r="E35" s="12">
        <v>26.68</v>
      </c>
      <c r="F35" s="13"/>
      <c r="G35" s="14"/>
      <c r="H35" s="15">
        <f t="shared" si="3"/>
        <v>0</v>
      </c>
    </row>
    <row r="36" spans="2:9" ht="81" customHeight="1" x14ac:dyDescent="0.25">
      <c r="B36" s="33" t="s">
        <v>99</v>
      </c>
      <c r="C36" s="35" t="s">
        <v>100</v>
      </c>
      <c r="D36" s="11" t="s">
        <v>7</v>
      </c>
      <c r="E36" s="12">
        <v>25.89</v>
      </c>
      <c r="F36" s="13"/>
      <c r="G36" s="14"/>
      <c r="H36" s="15">
        <f t="shared" si="3"/>
        <v>0</v>
      </c>
    </row>
    <row r="37" spans="2:9" ht="109.5" customHeight="1" x14ac:dyDescent="0.25">
      <c r="B37" s="33" t="s">
        <v>101</v>
      </c>
      <c r="C37" s="35" t="s">
        <v>102</v>
      </c>
      <c r="D37" s="11" t="s">
        <v>8</v>
      </c>
      <c r="E37" s="12">
        <v>4</v>
      </c>
      <c r="F37" s="13"/>
      <c r="G37" s="14"/>
      <c r="H37" s="15">
        <f t="shared" si="3"/>
        <v>0</v>
      </c>
    </row>
    <row r="38" spans="2:9" ht="108" customHeight="1" x14ac:dyDescent="0.25">
      <c r="B38" s="33" t="s">
        <v>103</v>
      </c>
      <c r="C38" s="35" t="s">
        <v>104</v>
      </c>
      <c r="D38" s="11" t="s">
        <v>8</v>
      </c>
      <c r="E38" s="12">
        <v>14</v>
      </c>
      <c r="F38" s="13"/>
      <c r="G38" s="14"/>
      <c r="H38" s="15">
        <f t="shared" si="3"/>
        <v>0</v>
      </c>
    </row>
    <row r="39" spans="2:9" ht="102" x14ac:dyDescent="0.25">
      <c r="B39" s="33" t="s">
        <v>105</v>
      </c>
      <c r="C39" s="35" t="s">
        <v>106</v>
      </c>
      <c r="D39" s="11" t="s">
        <v>8</v>
      </c>
      <c r="E39" s="12">
        <v>5</v>
      </c>
      <c r="F39" s="13"/>
      <c r="G39" s="14"/>
      <c r="H39" s="15">
        <f t="shared" si="3"/>
        <v>0</v>
      </c>
    </row>
    <row r="40" spans="2:9" ht="102" x14ac:dyDescent="0.25">
      <c r="B40" s="33" t="s">
        <v>107</v>
      </c>
      <c r="C40" s="35" t="s">
        <v>108</v>
      </c>
      <c r="D40" s="11" t="s">
        <v>8</v>
      </c>
      <c r="E40" s="12">
        <v>155</v>
      </c>
      <c r="F40" s="13"/>
      <c r="G40" s="14"/>
      <c r="H40" s="15">
        <f t="shared" si="3"/>
        <v>0</v>
      </c>
    </row>
    <row r="41" spans="2:9" ht="91.5" customHeight="1" x14ac:dyDescent="0.25">
      <c r="B41" s="33" t="s">
        <v>109</v>
      </c>
      <c r="C41" s="35" t="s">
        <v>110</v>
      </c>
      <c r="D41" s="11" t="s">
        <v>8</v>
      </c>
      <c r="E41" s="12">
        <v>4</v>
      </c>
      <c r="F41" s="13"/>
      <c r="G41" s="14"/>
      <c r="H41" s="15">
        <f t="shared" si="3"/>
        <v>0</v>
      </c>
    </row>
    <row r="42" spans="2:9" ht="91.5" customHeight="1" x14ac:dyDescent="0.25">
      <c r="B42" s="33" t="s">
        <v>111</v>
      </c>
      <c r="C42" s="35" t="s">
        <v>112</v>
      </c>
      <c r="D42" s="11" t="s">
        <v>8</v>
      </c>
      <c r="E42" s="12">
        <v>32</v>
      </c>
      <c r="F42" s="13"/>
      <c r="G42" s="14"/>
      <c r="H42" s="15">
        <f t="shared" si="3"/>
        <v>0</v>
      </c>
    </row>
    <row r="43" spans="2:9" ht="93.75" customHeight="1" x14ac:dyDescent="0.25">
      <c r="B43" s="33" t="s">
        <v>113</v>
      </c>
      <c r="C43" s="35" t="s">
        <v>114</v>
      </c>
      <c r="D43" s="11" t="s">
        <v>8</v>
      </c>
      <c r="E43" s="12">
        <v>27</v>
      </c>
      <c r="F43" s="13"/>
      <c r="G43" s="14"/>
      <c r="H43" s="15">
        <f t="shared" si="3"/>
        <v>0</v>
      </c>
    </row>
    <row r="44" spans="2:9" ht="91.5" customHeight="1" x14ac:dyDescent="0.25">
      <c r="B44" s="33" t="s">
        <v>115</v>
      </c>
      <c r="C44" s="35" t="s">
        <v>116</v>
      </c>
      <c r="D44" s="11" t="s">
        <v>8</v>
      </c>
      <c r="E44" s="12">
        <v>60</v>
      </c>
      <c r="F44" s="13"/>
      <c r="G44" s="14"/>
      <c r="H44" s="15">
        <f t="shared" si="3"/>
        <v>0</v>
      </c>
    </row>
    <row r="45" spans="2:9" ht="165.75" x14ac:dyDescent="0.25">
      <c r="B45" s="33" t="s">
        <v>29</v>
      </c>
      <c r="C45" s="35" t="s">
        <v>28</v>
      </c>
      <c r="D45" s="11" t="s">
        <v>9</v>
      </c>
      <c r="E45" s="12">
        <v>997.64</v>
      </c>
      <c r="F45" s="13"/>
      <c r="G45" s="14"/>
      <c r="H45" s="15">
        <f t="shared" si="3"/>
        <v>0</v>
      </c>
    </row>
    <row r="46" spans="2:9" x14ac:dyDescent="0.25">
      <c r="B46" s="10"/>
      <c r="C46" s="36" t="s">
        <v>39</v>
      </c>
      <c r="D46" s="5"/>
      <c r="E46" s="6"/>
      <c r="F46" s="7"/>
      <c r="G46" s="8"/>
      <c r="H46" s="9">
        <f>SUM(H28:H45)</f>
        <v>0</v>
      </c>
    </row>
    <row r="47" spans="2:9" x14ac:dyDescent="0.25">
      <c r="B47" s="3"/>
      <c r="C47" s="36" t="s">
        <v>26</v>
      </c>
      <c r="D47" s="5"/>
      <c r="E47" s="6"/>
      <c r="F47" s="7"/>
      <c r="G47" s="8"/>
      <c r="H47" s="9"/>
    </row>
    <row r="48" spans="2:9" ht="132.75" customHeight="1" x14ac:dyDescent="0.25">
      <c r="B48" s="33" t="s">
        <v>117</v>
      </c>
      <c r="C48" s="35" t="s">
        <v>118</v>
      </c>
      <c r="D48" s="11" t="s">
        <v>7</v>
      </c>
      <c r="E48" s="12">
        <v>80</v>
      </c>
      <c r="F48" s="13"/>
      <c r="G48" s="14"/>
      <c r="H48" s="15">
        <f t="shared" ref="H48:H51" si="4">+F48*E48</f>
        <v>0</v>
      </c>
      <c r="I48" s="17"/>
    </row>
    <row r="49" spans="2:14" s="28" customFormat="1" ht="127.5" x14ac:dyDescent="0.25">
      <c r="B49" s="33" t="s">
        <v>119</v>
      </c>
      <c r="C49" s="35" t="s">
        <v>120</v>
      </c>
      <c r="D49" s="11" t="s">
        <v>7</v>
      </c>
      <c r="E49" s="12">
        <v>84</v>
      </c>
      <c r="F49" s="13"/>
      <c r="G49" s="14"/>
      <c r="H49" s="15">
        <f t="shared" si="4"/>
        <v>0</v>
      </c>
      <c r="I49" s="27"/>
    </row>
    <row r="50" spans="2:14" ht="140.25" x14ac:dyDescent="0.25">
      <c r="B50" s="33" t="s">
        <v>121</v>
      </c>
      <c r="C50" s="35" t="s">
        <v>122</v>
      </c>
      <c r="D50" s="11" t="s">
        <v>7</v>
      </c>
      <c r="E50" s="12">
        <v>48.6</v>
      </c>
      <c r="F50" s="13"/>
      <c r="G50" s="14"/>
      <c r="H50" s="15">
        <f t="shared" si="4"/>
        <v>0</v>
      </c>
    </row>
    <row r="51" spans="2:14" ht="106.5" customHeight="1" x14ac:dyDescent="0.25">
      <c r="B51" s="33" t="s">
        <v>123</v>
      </c>
      <c r="C51" s="35" t="s">
        <v>124</v>
      </c>
      <c r="D51" s="11" t="s">
        <v>8</v>
      </c>
      <c r="E51" s="12">
        <v>18</v>
      </c>
      <c r="F51" s="13"/>
      <c r="G51" s="14"/>
      <c r="H51" s="15">
        <f t="shared" si="4"/>
        <v>0</v>
      </c>
    </row>
    <row r="52" spans="2:14" ht="127.5" x14ac:dyDescent="0.25">
      <c r="B52" s="33" t="s">
        <v>125</v>
      </c>
      <c r="C52" s="35" t="s">
        <v>126</v>
      </c>
      <c r="D52" s="16" t="s">
        <v>73</v>
      </c>
      <c r="E52" s="12">
        <v>11896</v>
      </c>
      <c r="F52" s="13"/>
      <c r="G52" s="14"/>
      <c r="H52" s="15">
        <f>+F52*E52</f>
        <v>0</v>
      </c>
    </row>
    <row r="53" spans="2:14" s="28" customFormat="1" ht="114.75" customHeight="1" x14ac:dyDescent="0.25">
      <c r="B53" s="33" t="s">
        <v>127</v>
      </c>
      <c r="C53" s="35" t="s">
        <v>199</v>
      </c>
      <c r="D53" s="16" t="s">
        <v>8</v>
      </c>
      <c r="E53" s="70">
        <v>20</v>
      </c>
      <c r="F53" s="13"/>
      <c r="G53" s="14"/>
      <c r="H53" s="15">
        <f>+F53*E53</f>
        <v>0</v>
      </c>
      <c r="I53" s="27"/>
    </row>
    <row r="54" spans="2:14" ht="153.75" customHeight="1" x14ac:dyDescent="0.25">
      <c r="B54" s="33" t="s">
        <v>20</v>
      </c>
      <c r="C54" s="35" t="s">
        <v>25</v>
      </c>
      <c r="D54" s="16" t="s">
        <v>9</v>
      </c>
      <c r="E54" s="12">
        <v>1117.4000000000001</v>
      </c>
      <c r="F54" s="13"/>
      <c r="G54" s="14"/>
      <c r="H54" s="15">
        <f t="shared" ref="H54:H56" si="5">+F54*E54</f>
        <v>0</v>
      </c>
    </row>
    <row r="55" spans="2:14" ht="127.5" x14ac:dyDescent="0.25">
      <c r="B55" s="33" t="s">
        <v>21</v>
      </c>
      <c r="C55" s="35" t="s">
        <v>10</v>
      </c>
      <c r="D55" s="11" t="s">
        <v>7</v>
      </c>
      <c r="E55" s="12">
        <v>74</v>
      </c>
      <c r="F55" s="13"/>
      <c r="G55" s="14"/>
      <c r="H55" s="15">
        <f t="shared" si="5"/>
        <v>0</v>
      </c>
      <c r="L55" s="34"/>
      <c r="M55" s="34"/>
      <c r="N55" s="34"/>
    </row>
    <row r="56" spans="2:14" ht="107.25" customHeight="1" x14ac:dyDescent="0.25">
      <c r="B56" s="33" t="s">
        <v>48</v>
      </c>
      <c r="C56" s="35" t="s">
        <v>44</v>
      </c>
      <c r="D56" s="11" t="s">
        <v>8</v>
      </c>
      <c r="E56" s="23">
        <v>4</v>
      </c>
      <c r="F56" s="13"/>
      <c r="G56" s="14"/>
      <c r="H56" s="15">
        <f t="shared" si="5"/>
        <v>0</v>
      </c>
      <c r="L56" s="34"/>
      <c r="M56" s="34"/>
      <c r="N56" s="34"/>
    </row>
    <row r="57" spans="2:14" ht="54" customHeight="1" x14ac:dyDescent="0.25">
      <c r="B57" s="33" t="s">
        <v>22</v>
      </c>
      <c r="C57" s="35" t="s">
        <v>15</v>
      </c>
      <c r="D57" s="16" t="s">
        <v>16</v>
      </c>
      <c r="E57" s="71">
        <v>1</v>
      </c>
      <c r="F57" s="13"/>
      <c r="G57" s="14"/>
      <c r="H57" s="15">
        <f>+F57*E57</f>
        <v>0</v>
      </c>
    </row>
    <row r="58" spans="2:14" x14ac:dyDescent="0.25">
      <c r="B58" s="10"/>
      <c r="C58" s="37" t="s">
        <v>40</v>
      </c>
      <c r="D58" s="18"/>
      <c r="E58" s="19"/>
      <c r="F58" s="20"/>
      <c r="G58" s="21"/>
      <c r="H58" s="9">
        <f>SUM(H48:H57)</f>
        <v>0</v>
      </c>
    </row>
    <row r="59" spans="2:14" x14ac:dyDescent="0.25">
      <c r="B59" s="10"/>
      <c r="C59" s="37" t="s">
        <v>30</v>
      </c>
      <c r="D59" s="18"/>
      <c r="E59" s="19"/>
      <c r="F59" s="20"/>
      <c r="G59" s="21"/>
      <c r="H59" s="9"/>
    </row>
    <row r="60" spans="2:14" ht="126.75" customHeight="1" x14ac:dyDescent="0.25">
      <c r="B60" s="33" t="s">
        <v>31</v>
      </c>
      <c r="C60" s="35" t="s">
        <v>59</v>
      </c>
      <c r="D60" s="11" t="s">
        <v>9</v>
      </c>
      <c r="E60" s="23">
        <v>51.25</v>
      </c>
      <c r="F60" s="13"/>
      <c r="G60" s="14"/>
      <c r="H60" s="15">
        <f t="shared" ref="H60:H65" si="6">+F60*E60</f>
        <v>0</v>
      </c>
    </row>
    <row r="61" spans="2:14" ht="114" customHeight="1" x14ac:dyDescent="0.25">
      <c r="B61" s="33" t="s">
        <v>32</v>
      </c>
      <c r="C61" s="35" t="s">
        <v>58</v>
      </c>
      <c r="D61" s="11" t="s">
        <v>9</v>
      </c>
      <c r="E61" s="23">
        <v>48.75</v>
      </c>
      <c r="F61" s="13"/>
      <c r="G61" s="14"/>
      <c r="H61" s="15">
        <f t="shared" si="6"/>
        <v>0</v>
      </c>
    </row>
    <row r="62" spans="2:14" ht="127.5" x14ac:dyDescent="0.25">
      <c r="B62" s="33" t="s">
        <v>34</v>
      </c>
      <c r="C62" s="38" t="s">
        <v>35</v>
      </c>
      <c r="D62" s="11" t="s">
        <v>8</v>
      </c>
      <c r="E62" s="23">
        <v>1</v>
      </c>
      <c r="F62" s="13"/>
      <c r="G62" s="14"/>
      <c r="H62" s="15">
        <f t="shared" si="6"/>
        <v>0</v>
      </c>
    </row>
    <row r="63" spans="2:14" ht="213.75" customHeight="1" x14ac:dyDescent="0.25">
      <c r="B63" s="33" t="s">
        <v>34</v>
      </c>
      <c r="C63" s="38" t="s">
        <v>36</v>
      </c>
      <c r="D63" s="11" t="s">
        <v>8</v>
      </c>
      <c r="E63" s="23">
        <v>5</v>
      </c>
      <c r="F63" s="13"/>
      <c r="G63" s="14"/>
      <c r="H63" s="15">
        <f t="shared" si="6"/>
        <v>0</v>
      </c>
    </row>
    <row r="64" spans="2:14" ht="117" customHeight="1" x14ac:dyDescent="0.25">
      <c r="B64" s="33" t="s">
        <v>33</v>
      </c>
      <c r="C64" s="35" t="s">
        <v>37</v>
      </c>
      <c r="D64" s="11" t="s">
        <v>8</v>
      </c>
      <c r="E64" s="23">
        <v>2</v>
      </c>
      <c r="F64" s="13"/>
      <c r="G64" s="14"/>
      <c r="H64" s="15">
        <f t="shared" si="6"/>
        <v>0</v>
      </c>
    </row>
    <row r="65" spans="2:8" s="28" customFormat="1" ht="99.75" customHeight="1" x14ac:dyDescent="0.25">
      <c r="B65" s="33" t="s">
        <v>42</v>
      </c>
      <c r="C65" s="35" t="s">
        <v>43</v>
      </c>
      <c r="D65" s="11" t="s">
        <v>7</v>
      </c>
      <c r="E65" s="23">
        <v>32</v>
      </c>
      <c r="F65" s="74"/>
      <c r="G65" s="14"/>
      <c r="H65" s="15">
        <f t="shared" si="6"/>
        <v>0</v>
      </c>
    </row>
    <row r="66" spans="2:8" x14ac:dyDescent="0.25">
      <c r="B66" s="10"/>
      <c r="C66" s="37" t="s">
        <v>41</v>
      </c>
      <c r="D66" s="18"/>
      <c r="E66" s="19"/>
      <c r="F66" s="20"/>
      <c r="G66" s="21"/>
      <c r="H66" s="9">
        <f>SUM(H60:H65)</f>
        <v>0</v>
      </c>
    </row>
    <row r="67" spans="2:8" x14ac:dyDescent="0.25">
      <c r="B67" s="10"/>
      <c r="C67" s="37" t="s">
        <v>128</v>
      </c>
      <c r="D67" s="18"/>
      <c r="E67" s="19"/>
      <c r="F67" s="20"/>
      <c r="G67" s="21"/>
      <c r="H67" s="9">
        <f>+H66+H58+H46</f>
        <v>0</v>
      </c>
    </row>
    <row r="68" spans="2:8" x14ac:dyDescent="0.25">
      <c r="B68" s="10"/>
      <c r="C68" s="39"/>
      <c r="D68" s="29"/>
      <c r="E68" s="30"/>
      <c r="F68" s="31"/>
      <c r="G68" s="32"/>
      <c r="H68" s="26"/>
    </row>
    <row r="69" spans="2:8" x14ac:dyDescent="0.25">
      <c r="B69" s="10"/>
      <c r="C69" s="37" t="s">
        <v>129</v>
      </c>
      <c r="D69" s="18"/>
      <c r="E69" s="19"/>
      <c r="F69" s="20"/>
      <c r="G69" s="21"/>
      <c r="H69" s="9"/>
    </row>
    <row r="70" spans="2:8" x14ac:dyDescent="0.25">
      <c r="B70" s="10"/>
      <c r="C70" s="37" t="s">
        <v>130</v>
      </c>
      <c r="D70" s="18"/>
      <c r="E70" s="19"/>
      <c r="F70" s="20"/>
      <c r="G70" s="21"/>
      <c r="H70" s="9"/>
    </row>
    <row r="71" spans="2:8" ht="114.75" x14ac:dyDescent="0.25">
      <c r="B71" s="33" t="s">
        <v>131</v>
      </c>
      <c r="C71" s="22" t="s">
        <v>132</v>
      </c>
      <c r="D71" s="11" t="s">
        <v>133</v>
      </c>
      <c r="E71" s="23">
        <v>8</v>
      </c>
      <c r="F71" s="13"/>
      <c r="G71" s="14"/>
      <c r="H71" s="15">
        <f t="shared" ref="H71:H73" si="7">+E71*F71</f>
        <v>0</v>
      </c>
    </row>
    <row r="72" spans="2:8" ht="127.5" x14ac:dyDescent="0.25">
      <c r="B72" s="33" t="s">
        <v>134</v>
      </c>
      <c r="C72" s="22" t="s">
        <v>135</v>
      </c>
      <c r="D72" s="11" t="s">
        <v>133</v>
      </c>
      <c r="E72" s="23">
        <v>36</v>
      </c>
      <c r="F72" s="13"/>
      <c r="G72" s="14"/>
      <c r="H72" s="15">
        <f t="shared" si="7"/>
        <v>0</v>
      </c>
    </row>
    <row r="73" spans="2:8" ht="107.25" customHeight="1" x14ac:dyDescent="0.25">
      <c r="B73" s="33" t="s">
        <v>136</v>
      </c>
      <c r="C73" s="22" t="s">
        <v>137</v>
      </c>
      <c r="D73" s="11" t="s">
        <v>133</v>
      </c>
      <c r="E73" s="23">
        <v>5</v>
      </c>
      <c r="F73" s="13"/>
      <c r="G73" s="14"/>
      <c r="H73" s="15">
        <f t="shared" si="7"/>
        <v>0</v>
      </c>
    </row>
    <row r="74" spans="2:8" ht="108" customHeight="1" x14ac:dyDescent="0.25">
      <c r="B74" s="33" t="s">
        <v>138</v>
      </c>
      <c r="C74" s="22" t="s">
        <v>139</v>
      </c>
      <c r="D74" s="11" t="s">
        <v>8</v>
      </c>
      <c r="E74" s="23">
        <v>2</v>
      </c>
      <c r="F74" s="13"/>
      <c r="G74" s="14"/>
      <c r="H74" s="15">
        <f t="shared" ref="H74:H91" si="8">+F74*E74</f>
        <v>0</v>
      </c>
    </row>
    <row r="75" spans="2:8" ht="107.25" customHeight="1" x14ac:dyDescent="0.25">
      <c r="B75" s="33" t="s">
        <v>140</v>
      </c>
      <c r="C75" s="22" t="s">
        <v>141</v>
      </c>
      <c r="D75" s="11" t="s">
        <v>8</v>
      </c>
      <c r="E75" s="23">
        <v>23</v>
      </c>
      <c r="F75" s="13"/>
      <c r="G75" s="14"/>
      <c r="H75" s="15">
        <f t="shared" si="8"/>
        <v>0</v>
      </c>
    </row>
    <row r="76" spans="2:8" ht="106.5" customHeight="1" x14ac:dyDescent="0.25">
      <c r="B76" s="33" t="s">
        <v>140</v>
      </c>
      <c r="C76" s="22" t="s">
        <v>142</v>
      </c>
      <c r="D76" s="11" t="s">
        <v>8</v>
      </c>
      <c r="E76" s="23">
        <v>8</v>
      </c>
      <c r="F76" s="13"/>
      <c r="G76" s="14"/>
      <c r="H76" s="15">
        <f t="shared" si="8"/>
        <v>0</v>
      </c>
    </row>
    <row r="77" spans="2:8" ht="81.75" customHeight="1" x14ac:dyDescent="0.25">
      <c r="B77" s="33" t="s">
        <v>143</v>
      </c>
      <c r="C77" s="22" t="s">
        <v>144</v>
      </c>
      <c r="D77" s="11" t="s">
        <v>8</v>
      </c>
      <c r="E77" s="23">
        <v>3</v>
      </c>
      <c r="F77" s="13"/>
      <c r="G77" s="14"/>
      <c r="H77" s="15">
        <f t="shared" si="8"/>
        <v>0</v>
      </c>
    </row>
    <row r="78" spans="2:8" ht="108.75" customHeight="1" x14ac:dyDescent="0.25">
      <c r="B78" s="33" t="s">
        <v>145</v>
      </c>
      <c r="C78" s="22" t="s">
        <v>146</v>
      </c>
      <c r="D78" s="11" t="s">
        <v>8</v>
      </c>
      <c r="E78" s="23">
        <v>8</v>
      </c>
      <c r="F78" s="13"/>
      <c r="G78" s="14"/>
      <c r="H78" s="15">
        <f t="shared" si="8"/>
        <v>0</v>
      </c>
    </row>
    <row r="79" spans="2:8" ht="106.5" customHeight="1" x14ac:dyDescent="0.25">
      <c r="B79" s="33" t="s">
        <v>147</v>
      </c>
      <c r="C79" s="22" t="s">
        <v>148</v>
      </c>
      <c r="D79" s="11" t="s">
        <v>8</v>
      </c>
      <c r="E79" s="23">
        <v>1</v>
      </c>
      <c r="F79" s="13"/>
      <c r="G79" s="14"/>
      <c r="H79" s="15">
        <f t="shared" si="8"/>
        <v>0</v>
      </c>
    </row>
    <row r="80" spans="2:8" ht="105.75" customHeight="1" x14ac:dyDescent="0.25">
      <c r="B80" s="33" t="s">
        <v>149</v>
      </c>
      <c r="C80" s="22" t="s">
        <v>150</v>
      </c>
      <c r="D80" s="11" t="s">
        <v>8</v>
      </c>
      <c r="E80" s="23">
        <v>1</v>
      </c>
      <c r="F80" s="13"/>
      <c r="G80" s="14"/>
      <c r="H80" s="15">
        <f t="shared" si="8"/>
        <v>0</v>
      </c>
    </row>
    <row r="81" spans="2:8" ht="43.5" customHeight="1" x14ac:dyDescent="0.25">
      <c r="B81" s="33" t="s">
        <v>151</v>
      </c>
      <c r="C81" s="22" t="s">
        <v>152</v>
      </c>
      <c r="D81" s="11" t="s">
        <v>8</v>
      </c>
      <c r="E81" s="23">
        <v>4</v>
      </c>
      <c r="F81" s="13"/>
      <c r="G81" s="14"/>
      <c r="H81" s="15">
        <f t="shared" si="8"/>
        <v>0</v>
      </c>
    </row>
    <row r="82" spans="2:8" ht="42.75" customHeight="1" x14ac:dyDescent="0.25">
      <c r="B82" s="33" t="s">
        <v>153</v>
      </c>
      <c r="C82" s="22" t="s">
        <v>154</v>
      </c>
      <c r="D82" s="11" t="s">
        <v>8</v>
      </c>
      <c r="E82" s="23">
        <v>1</v>
      </c>
      <c r="F82" s="13"/>
      <c r="G82" s="14"/>
      <c r="H82" s="15">
        <f t="shared" si="8"/>
        <v>0</v>
      </c>
    </row>
    <row r="83" spans="2:8" ht="42.75" customHeight="1" x14ac:dyDescent="0.25">
      <c r="B83" s="33" t="s">
        <v>155</v>
      </c>
      <c r="C83" s="22" t="s">
        <v>156</v>
      </c>
      <c r="D83" s="11" t="s">
        <v>8</v>
      </c>
      <c r="E83" s="23">
        <v>8</v>
      </c>
      <c r="F83" s="13"/>
      <c r="G83" s="14"/>
      <c r="H83" s="15">
        <f t="shared" si="8"/>
        <v>0</v>
      </c>
    </row>
    <row r="84" spans="2:8" ht="110.25" customHeight="1" x14ac:dyDescent="0.25">
      <c r="B84" s="33" t="s">
        <v>157</v>
      </c>
      <c r="C84" s="22" t="s">
        <v>158</v>
      </c>
      <c r="D84" s="11" t="s">
        <v>16</v>
      </c>
      <c r="E84" s="23">
        <v>1</v>
      </c>
      <c r="F84" s="13"/>
      <c r="G84" s="14"/>
      <c r="H84" s="15">
        <f t="shared" si="8"/>
        <v>0</v>
      </c>
    </row>
    <row r="85" spans="2:8" ht="85.5" customHeight="1" x14ac:dyDescent="0.25">
      <c r="B85" s="33" t="s">
        <v>159</v>
      </c>
      <c r="C85" s="22" t="s">
        <v>160</v>
      </c>
      <c r="D85" s="11" t="s">
        <v>7</v>
      </c>
      <c r="E85" s="23">
        <v>68</v>
      </c>
      <c r="F85" s="13"/>
      <c r="G85" s="14"/>
      <c r="H85" s="15">
        <f t="shared" si="8"/>
        <v>0</v>
      </c>
    </row>
    <row r="86" spans="2:8" ht="80.25" customHeight="1" x14ac:dyDescent="0.25">
      <c r="B86" s="33" t="s">
        <v>161</v>
      </c>
      <c r="C86" s="22" t="s">
        <v>162</v>
      </c>
      <c r="D86" s="11" t="s">
        <v>7</v>
      </c>
      <c r="E86" s="23">
        <v>145</v>
      </c>
      <c r="F86" s="13"/>
      <c r="G86" s="14"/>
      <c r="H86" s="15">
        <f t="shared" si="8"/>
        <v>0</v>
      </c>
    </row>
    <row r="87" spans="2:8" ht="42.75" customHeight="1" x14ac:dyDescent="0.25">
      <c r="B87" s="33" t="s">
        <v>163</v>
      </c>
      <c r="C87" s="65" t="s">
        <v>164</v>
      </c>
      <c r="D87" s="11" t="s">
        <v>7</v>
      </c>
      <c r="E87" s="23">
        <v>156</v>
      </c>
      <c r="F87" s="13"/>
      <c r="G87" s="14"/>
      <c r="H87" s="15">
        <f t="shared" si="8"/>
        <v>0</v>
      </c>
    </row>
    <row r="88" spans="2:8" ht="68.25" customHeight="1" x14ac:dyDescent="0.25">
      <c r="B88" s="33" t="s">
        <v>165</v>
      </c>
      <c r="C88" s="22" t="s">
        <v>166</v>
      </c>
      <c r="D88" s="11" t="s">
        <v>7</v>
      </c>
      <c r="E88" s="12">
        <v>1568</v>
      </c>
      <c r="F88" s="13"/>
      <c r="G88" s="14"/>
      <c r="H88" s="15">
        <f t="shared" si="8"/>
        <v>0</v>
      </c>
    </row>
    <row r="89" spans="2:8" ht="55.5" customHeight="1" x14ac:dyDescent="0.25">
      <c r="B89" s="33" t="s">
        <v>167</v>
      </c>
      <c r="C89" s="22" t="s">
        <v>168</v>
      </c>
      <c r="D89" s="11" t="s">
        <v>7</v>
      </c>
      <c r="E89" s="23">
        <v>224</v>
      </c>
      <c r="F89" s="13"/>
      <c r="G89" s="14"/>
      <c r="H89" s="15">
        <f t="shared" si="8"/>
        <v>0</v>
      </c>
    </row>
    <row r="90" spans="2:8" ht="52.5" customHeight="1" x14ac:dyDescent="0.25">
      <c r="B90" s="33" t="s">
        <v>169</v>
      </c>
      <c r="C90" s="22" t="s">
        <v>170</v>
      </c>
      <c r="D90" s="11" t="s">
        <v>7</v>
      </c>
      <c r="E90" s="23">
        <v>52</v>
      </c>
      <c r="F90" s="13"/>
      <c r="G90" s="14"/>
      <c r="H90" s="15">
        <f t="shared" si="8"/>
        <v>0</v>
      </c>
    </row>
    <row r="91" spans="2:8" ht="89.25" x14ac:dyDescent="0.25">
      <c r="B91" s="33" t="s">
        <v>171</v>
      </c>
      <c r="C91" s="22" t="s">
        <v>172</v>
      </c>
      <c r="D91" s="11" t="s">
        <v>8</v>
      </c>
      <c r="E91" s="23">
        <v>4</v>
      </c>
      <c r="F91" s="13"/>
      <c r="G91" s="14"/>
      <c r="H91" s="15">
        <f t="shared" si="8"/>
        <v>0</v>
      </c>
    </row>
    <row r="92" spans="2:8" x14ac:dyDescent="0.25">
      <c r="B92" s="10"/>
      <c r="C92" s="37" t="s">
        <v>173</v>
      </c>
      <c r="D92" s="18"/>
      <c r="E92" s="19"/>
      <c r="F92" s="20"/>
      <c r="G92" s="21"/>
      <c r="H92" s="9">
        <f>SUM(H71:H91)</f>
        <v>0</v>
      </c>
    </row>
    <row r="93" spans="2:8" x14ac:dyDescent="0.25">
      <c r="B93" s="10"/>
      <c r="C93" s="22"/>
      <c r="D93" s="11"/>
      <c r="E93" s="23"/>
      <c r="F93" s="13"/>
      <c r="G93" s="32"/>
      <c r="H93" s="26"/>
    </row>
    <row r="94" spans="2:8" x14ac:dyDescent="0.25">
      <c r="B94" s="10"/>
      <c r="C94" s="37" t="s">
        <v>27</v>
      </c>
      <c r="D94" s="18"/>
      <c r="E94" s="19"/>
      <c r="F94" s="20"/>
      <c r="G94" s="21"/>
      <c r="H94" s="9"/>
    </row>
    <row r="95" spans="2:8" ht="82.5" customHeight="1" x14ac:dyDescent="0.25">
      <c r="B95" s="33" t="s">
        <v>174</v>
      </c>
      <c r="C95" s="38" t="s">
        <v>175</v>
      </c>
      <c r="D95" s="11" t="s">
        <v>70</v>
      </c>
      <c r="E95" s="66">
        <v>9</v>
      </c>
      <c r="F95" s="72"/>
      <c r="G95" s="14"/>
      <c r="H95" s="15">
        <f t="shared" ref="H95:H103" si="9">+F95*E95</f>
        <v>0</v>
      </c>
    </row>
    <row r="96" spans="2:8" ht="108" customHeight="1" x14ac:dyDescent="0.25">
      <c r="B96" s="33" t="s">
        <v>176</v>
      </c>
      <c r="C96" s="38" t="s">
        <v>177</v>
      </c>
      <c r="D96" s="11" t="s">
        <v>9</v>
      </c>
      <c r="E96" s="66">
        <v>10</v>
      </c>
      <c r="F96" s="72"/>
      <c r="G96" s="14"/>
      <c r="H96" s="15">
        <f t="shared" si="9"/>
        <v>0</v>
      </c>
    </row>
    <row r="97" spans="2:8" ht="71.25" customHeight="1" x14ac:dyDescent="0.25">
      <c r="B97" s="33" t="s">
        <v>178</v>
      </c>
      <c r="C97" s="38" t="s">
        <v>179</v>
      </c>
      <c r="D97" s="11" t="s">
        <v>7</v>
      </c>
      <c r="E97" s="66">
        <v>22</v>
      </c>
      <c r="F97" s="72"/>
      <c r="G97" s="14"/>
      <c r="H97" s="15">
        <f t="shared" si="9"/>
        <v>0</v>
      </c>
    </row>
    <row r="98" spans="2:8" ht="81.75" customHeight="1" x14ac:dyDescent="0.25">
      <c r="B98" s="33" t="s">
        <v>180</v>
      </c>
      <c r="C98" s="38" t="s">
        <v>181</v>
      </c>
      <c r="D98" s="11" t="s">
        <v>9</v>
      </c>
      <c r="E98" s="12">
        <v>295</v>
      </c>
      <c r="F98" s="73"/>
      <c r="G98" s="14"/>
      <c r="H98" s="15">
        <f t="shared" si="9"/>
        <v>0</v>
      </c>
    </row>
    <row r="99" spans="2:8" ht="81.75" customHeight="1" x14ac:dyDescent="0.25">
      <c r="B99" s="33" t="s">
        <v>182</v>
      </c>
      <c r="C99" s="38" t="s">
        <v>183</v>
      </c>
      <c r="D99" s="11" t="s">
        <v>9</v>
      </c>
      <c r="E99" s="12">
        <v>79.75</v>
      </c>
      <c r="F99" s="73"/>
      <c r="G99" s="14"/>
      <c r="H99" s="15">
        <f t="shared" si="9"/>
        <v>0</v>
      </c>
    </row>
    <row r="100" spans="2:8" ht="119.25" customHeight="1" x14ac:dyDescent="0.25">
      <c r="B100" s="33" t="s">
        <v>184</v>
      </c>
      <c r="C100" s="22" t="s">
        <v>185</v>
      </c>
      <c r="D100" s="11" t="s">
        <v>7</v>
      </c>
      <c r="E100" s="23">
        <v>18</v>
      </c>
      <c r="F100" s="73"/>
      <c r="G100" s="14"/>
      <c r="H100" s="15">
        <f t="shared" si="9"/>
        <v>0</v>
      </c>
    </row>
    <row r="101" spans="2:8" ht="96" customHeight="1" x14ac:dyDescent="0.25">
      <c r="B101" s="33" t="s">
        <v>186</v>
      </c>
      <c r="C101" s="22" t="s">
        <v>187</v>
      </c>
      <c r="D101" s="11" t="s">
        <v>7</v>
      </c>
      <c r="E101" s="23">
        <v>26</v>
      </c>
      <c r="F101" s="67"/>
      <c r="G101" s="14"/>
      <c r="H101" s="15">
        <f t="shared" si="9"/>
        <v>0</v>
      </c>
    </row>
    <row r="102" spans="2:8" ht="83.25" customHeight="1" x14ac:dyDescent="0.25">
      <c r="B102" s="33" t="s">
        <v>188</v>
      </c>
      <c r="C102" s="22" t="s">
        <v>189</v>
      </c>
      <c r="D102" s="11" t="s">
        <v>7</v>
      </c>
      <c r="E102" s="23">
        <v>25</v>
      </c>
      <c r="F102" s="13"/>
      <c r="G102" s="14"/>
      <c r="H102" s="15">
        <f t="shared" si="9"/>
        <v>0</v>
      </c>
    </row>
    <row r="103" spans="2:8" ht="82.5" customHeight="1" x14ac:dyDescent="0.25">
      <c r="B103" s="33" t="s">
        <v>190</v>
      </c>
      <c r="C103" s="22" t="s">
        <v>191</v>
      </c>
      <c r="D103" s="11" t="s">
        <v>8</v>
      </c>
      <c r="E103" s="23">
        <v>10</v>
      </c>
      <c r="F103" s="13"/>
      <c r="G103" s="14"/>
      <c r="H103" s="15">
        <f t="shared" si="9"/>
        <v>0</v>
      </c>
    </row>
    <row r="104" spans="2:8" ht="84" customHeight="1" x14ac:dyDescent="0.25">
      <c r="B104" s="33" t="s">
        <v>46</v>
      </c>
      <c r="C104" s="22" t="s">
        <v>47</v>
      </c>
      <c r="D104" s="11" t="s">
        <v>8</v>
      </c>
      <c r="E104" s="23">
        <v>6</v>
      </c>
      <c r="F104" s="13"/>
      <c r="G104" s="14"/>
      <c r="H104" s="15">
        <f t="shared" ref="H104" si="10">+F104*E104</f>
        <v>0</v>
      </c>
    </row>
    <row r="105" spans="2:8" x14ac:dyDescent="0.25">
      <c r="B105" s="10"/>
      <c r="C105" s="37" t="s">
        <v>45</v>
      </c>
      <c r="D105" s="18"/>
      <c r="E105" s="19"/>
      <c r="F105" s="20"/>
      <c r="G105" s="21"/>
      <c r="H105" s="9">
        <f>SUM(H95:H104)</f>
        <v>0</v>
      </c>
    </row>
    <row r="106" spans="2:8" x14ac:dyDescent="0.25">
      <c r="B106" s="10"/>
      <c r="C106" s="38"/>
      <c r="D106" s="11"/>
      <c r="E106" s="23"/>
      <c r="F106" s="13"/>
      <c r="G106" s="14"/>
      <c r="H106" s="15"/>
    </row>
    <row r="107" spans="2:8" x14ac:dyDescent="0.25">
      <c r="B107" s="10" t="s">
        <v>11</v>
      </c>
      <c r="C107" s="37" t="s">
        <v>12</v>
      </c>
      <c r="D107" s="18"/>
      <c r="E107" s="19"/>
      <c r="F107" s="20"/>
      <c r="G107" s="21"/>
      <c r="H107" s="9">
        <f>+H105+H92+H67+H24+H14</f>
        <v>0</v>
      </c>
    </row>
    <row r="108" spans="2:8" x14ac:dyDescent="0.25">
      <c r="B108" s="10"/>
      <c r="C108" s="37" t="s">
        <v>13</v>
      </c>
      <c r="D108" s="18"/>
      <c r="E108" s="19"/>
      <c r="F108" s="20"/>
      <c r="G108" s="21"/>
      <c r="H108" s="9">
        <f>+H107*0.16</f>
        <v>0</v>
      </c>
    </row>
    <row r="109" spans="2:8" x14ac:dyDescent="0.25">
      <c r="B109" s="10"/>
      <c r="C109" s="37" t="s">
        <v>14</v>
      </c>
      <c r="D109" s="18"/>
      <c r="E109" s="19"/>
      <c r="F109" s="20"/>
      <c r="G109" s="21"/>
      <c r="H109" s="9">
        <f>+H107+H108</f>
        <v>0</v>
      </c>
    </row>
    <row r="111" spans="2:8" x14ac:dyDescent="0.25">
      <c r="H111" s="25"/>
    </row>
    <row r="113" spans="8:8" x14ac:dyDescent="0.25">
      <c r="H113" s="25"/>
    </row>
    <row r="114" spans="8:8" x14ac:dyDescent="0.25">
      <c r="H114" s="17"/>
    </row>
    <row r="117" spans="8:8" x14ac:dyDescent="0.25">
      <c r="H117" s="17"/>
    </row>
  </sheetData>
  <mergeCells count="4">
    <mergeCell ref="B3:H3"/>
    <mergeCell ref="B4:H4"/>
    <mergeCell ref="B6:H6"/>
    <mergeCell ref="B9:H9"/>
  </mergeCells>
  <printOptions horizontalCentered="1"/>
  <pageMargins left="0.39370078740157483" right="0.39370078740157483" top="0.59055118110236227" bottom="0.39370078740157483" header="0.31496062992125984" footer="0.31496062992125984"/>
  <pageSetup scale="60" orientation="portrait" r:id="rId1"/>
  <rowBreaks count="7" manualBreakCount="7">
    <brk id="30" max="8" man="1"/>
    <brk id="40" max="8" man="1"/>
    <brk id="50" max="8" man="1"/>
    <brk id="60" max="8" man="1"/>
    <brk id="72" max="8" man="1"/>
    <brk id="83" max="8" man="1"/>
    <brk id="9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PARTIDAS</vt:lpstr>
      <vt:lpstr>PRESUPUESTO </vt:lpstr>
      <vt:lpstr>'PRESUPUESTO '!Área_de_impresión</vt:lpstr>
      <vt:lpstr>'PRESUPUESTO 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Obras3</dc:creator>
  <cp:lastModifiedBy>Nayeli</cp:lastModifiedBy>
  <cp:lastPrinted>2017-05-03T00:10:39Z</cp:lastPrinted>
  <dcterms:created xsi:type="dcterms:W3CDTF">2014-07-08T15:31:06Z</dcterms:created>
  <dcterms:modified xsi:type="dcterms:W3CDTF">2017-06-14T23:58:04Z</dcterms:modified>
</cp:coreProperties>
</file>