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730" windowHeight="11760" activeTab="1"/>
  </bookViews>
  <sheets>
    <sheet name="PARTIDAS" sheetId="6" r:id="rId1"/>
    <sheet name="CATALOGO " sheetId="9" r:id="rId2"/>
  </sheets>
  <definedNames>
    <definedName name="_xlnm._FilterDatabase" localSheetId="1" hidden="1">'CATALOGO '!$B$3:$B$417</definedName>
    <definedName name="_xlnm.Print_Area" localSheetId="1">'CATALOGO '!$A$1:$G$391</definedName>
    <definedName name="_xlnm.Print_Titles" localSheetId="1">'CATALOGO '!$1:$11</definedName>
  </definedNames>
  <calcPr calcId="152511"/>
</workbook>
</file>

<file path=xl/calcChain.xml><?xml version="1.0" encoding="utf-8"?>
<calcChain xmlns="http://schemas.openxmlformats.org/spreadsheetml/2006/main">
  <c r="G315" i="9" l="1"/>
  <c r="G379" i="9" l="1"/>
  <c r="D371" i="9"/>
  <c r="G327" i="9"/>
  <c r="G329" i="9"/>
  <c r="G331" i="9"/>
  <c r="D345" i="9" l="1"/>
  <c r="D341" i="9"/>
  <c r="D339" i="9"/>
  <c r="G219" i="9" l="1"/>
  <c r="G375" i="9" l="1"/>
  <c r="G227" i="9" l="1"/>
  <c r="G235" i="9" l="1"/>
  <c r="G19" i="9" l="1"/>
  <c r="G121" i="9" l="1"/>
  <c r="G371" i="9" l="1"/>
  <c r="G274" i="9" l="1"/>
  <c r="A9" i="9" l="1"/>
  <c r="G385" i="9" l="1"/>
  <c r="G293" i="9"/>
  <c r="G295" i="9"/>
  <c r="G307" i="9"/>
  <c r="G309" i="9"/>
  <c r="G311" i="9"/>
  <c r="G317" i="9"/>
  <c r="G319" i="9"/>
  <c r="G335" i="9"/>
  <c r="G337" i="9"/>
  <c r="G345" i="9"/>
  <c r="G353" i="9"/>
  <c r="G359" i="9"/>
  <c r="G361" i="9"/>
  <c r="G260" i="9"/>
  <c r="G262" i="9"/>
  <c r="G270" i="9"/>
  <c r="G278" i="9"/>
  <c r="G282" i="9"/>
  <c r="G221" i="9"/>
  <c r="G231" i="9"/>
  <c r="G191" i="9"/>
  <c r="G193" i="9"/>
  <c r="G197" i="9"/>
  <c r="G165" i="9"/>
  <c r="G167" i="9"/>
  <c r="G103" i="9"/>
  <c r="G105" i="9"/>
  <c r="G107" i="9"/>
  <c r="G115" i="9"/>
  <c r="G119" i="9"/>
  <c r="G123" i="9"/>
  <c r="G125" i="9"/>
  <c r="G131" i="9"/>
  <c r="G141" i="9"/>
  <c r="G77" i="9"/>
  <c r="G83" i="9"/>
  <c r="G85" i="9"/>
  <c r="G93" i="9"/>
  <c r="G61" i="9"/>
  <c r="G53" i="9"/>
  <c r="G55" i="9"/>
  <c r="G47" i="9"/>
  <c r="G39" i="9"/>
  <c r="G33" i="9"/>
  <c r="G15" i="9"/>
  <c r="G41" i="9"/>
  <c r="G49" i="9"/>
  <c r="G57" i="9"/>
  <c r="G63" i="9"/>
  <c r="G91" i="9"/>
  <c r="G113" i="9"/>
  <c r="G129" i="9"/>
  <c r="G137" i="9"/>
  <c r="G139" i="9"/>
  <c r="G147" i="9"/>
  <c r="G173" i="9"/>
  <c r="G175" i="9"/>
  <c r="G195" i="9"/>
  <c r="G213" i="9"/>
  <c r="G215" i="9"/>
  <c r="G233" i="9"/>
  <c r="G256" i="9"/>
  <c r="G272" i="9"/>
  <c r="G287" i="9"/>
  <c r="G297" i="9"/>
  <c r="G313" i="9"/>
  <c r="G321" i="9"/>
  <c r="G347" i="9"/>
  <c r="G355" i="9"/>
  <c r="G363" i="9"/>
  <c r="G17" i="9"/>
  <c r="G25" i="9"/>
  <c r="G27" i="9"/>
  <c r="G29" i="9"/>
  <c r="G31" i="9"/>
  <c r="G35" i="9"/>
  <c r="G37" i="9"/>
  <c r="G43" i="9"/>
  <c r="G45" i="9"/>
  <c r="G51" i="9"/>
  <c r="G59" i="9"/>
  <c r="G71" i="9"/>
  <c r="G73" i="9"/>
  <c r="G75" i="9"/>
  <c r="G79" i="9"/>
  <c r="G81" i="9"/>
  <c r="G87" i="9"/>
  <c r="G89" i="9"/>
  <c r="G111" i="9"/>
  <c r="G145" i="9"/>
  <c r="G153" i="9"/>
  <c r="G179" i="9"/>
  <c r="G185" i="9"/>
  <c r="G199" i="9"/>
  <c r="G201" i="9"/>
  <c r="G211" i="9"/>
  <c r="G223" i="9"/>
  <c r="G239" i="9"/>
  <c r="G246" i="9"/>
  <c r="G252" i="9"/>
  <c r="G268" i="9"/>
  <c r="G276" i="9"/>
  <c r="G291" i="9"/>
  <c r="G299" i="9"/>
  <c r="G301" i="9"/>
  <c r="G303" i="9"/>
  <c r="G323" i="9"/>
  <c r="G325" i="9"/>
  <c r="G333" i="9"/>
  <c r="G341" i="9"/>
  <c r="G343" i="9"/>
  <c r="G349" i="9"/>
  <c r="G351" i="9"/>
  <c r="G357" i="9"/>
  <c r="G373" i="9"/>
  <c r="G377" i="9"/>
  <c r="G381" i="9"/>
  <c r="A4" i="9"/>
  <c r="A6" i="9"/>
  <c r="D254" i="9"/>
  <c r="G254" i="9" s="1"/>
  <c r="D258" i="9"/>
  <c r="G258" i="9" s="1"/>
  <c r="D289" i="9"/>
  <c r="G289" i="9" s="1"/>
  <c r="G339" i="9"/>
  <c r="G69" i="9"/>
  <c r="G99" i="9"/>
  <c r="G101" i="9"/>
  <c r="G109" i="9"/>
  <c r="G117" i="9"/>
  <c r="G127" i="9"/>
  <c r="G133" i="9"/>
  <c r="G135" i="9"/>
  <c r="G143" i="9"/>
  <c r="G149" i="9"/>
  <c r="G151" i="9"/>
  <c r="G159" i="9"/>
  <c r="G161" i="9"/>
  <c r="G163" i="9"/>
  <c r="G169" i="9"/>
  <c r="G171" i="9"/>
  <c r="G177" i="9"/>
  <c r="G187" i="9"/>
  <c r="G189" i="9"/>
  <c r="G203" i="9"/>
  <c r="G205" i="9"/>
  <c r="G217" i="9"/>
  <c r="G225" i="9"/>
  <c r="G229" i="9"/>
  <c r="G237" i="9"/>
  <c r="G248" i="9"/>
  <c r="G250" i="9"/>
  <c r="G264" i="9"/>
  <c r="G266" i="9"/>
  <c r="G280" i="9"/>
  <c r="G305" i="9"/>
  <c r="G383" i="9"/>
  <c r="G386" i="9" l="1"/>
  <c r="G155" i="9"/>
  <c r="G365" i="9"/>
  <c r="G283" i="9"/>
  <c r="G95" i="9"/>
  <c r="G240" i="9"/>
  <c r="G181" i="9"/>
  <c r="G207" i="9"/>
  <c r="G65" i="9"/>
  <c r="G21" i="9"/>
  <c r="G241" i="9" l="1"/>
  <c r="G367" i="9"/>
  <c r="G388" i="9" l="1"/>
  <c r="G389" i="9" l="1"/>
  <c r="G390" i="9" s="1"/>
  <c r="J22" i="6"/>
  <c r="J24" i="6" l="1"/>
  <c r="J18" i="6" l="1"/>
  <c r="J23" i="6" l="1"/>
  <c r="J20" i="6" l="1"/>
  <c r="J21" i="6"/>
  <c r="J19" i="6" l="1"/>
  <c r="J27" i="6" s="1"/>
  <c r="J29" i="6" s="1"/>
  <c r="J31" i="6" s="1"/>
</calcChain>
</file>

<file path=xl/sharedStrings.xml><?xml version="1.0" encoding="utf-8"?>
<sst xmlns="http://schemas.openxmlformats.org/spreadsheetml/2006/main" count="563" uniqueCount="400">
  <si>
    <t>CLAVE</t>
  </si>
  <si>
    <t>UNIDAD</t>
  </si>
  <si>
    <t xml:space="preserve">CANTIDAD </t>
  </si>
  <si>
    <t>P. UNITARIO</t>
  </si>
  <si>
    <t>IMPORTE</t>
  </si>
  <si>
    <t>M2</t>
  </si>
  <si>
    <t>ML</t>
  </si>
  <si>
    <t>M3</t>
  </si>
  <si>
    <t>KG</t>
  </si>
  <si>
    <t>TOTAL DE ESTRUCTURAS</t>
  </si>
  <si>
    <t>PZA</t>
  </si>
  <si>
    <t>TOTAL DE ALBAÑILERIA Y ACABADOS</t>
  </si>
  <si>
    <t>SAL</t>
  </si>
  <si>
    <t xml:space="preserve"> </t>
  </si>
  <si>
    <t>PARTIDAS</t>
  </si>
  <si>
    <t>TOTAL</t>
  </si>
  <si>
    <t>POR PARTIDAS</t>
  </si>
  <si>
    <t>CAP. 2</t>
  </si>
  <si>
    <t>CAP. 3</t>
  </si>
  <si>
    <t>ESTRUCTURAS</t>
  </si>
  <si>
    <t>CAP. 5</t>
  </si>
  <si>
    <t>INSTALACIONES</t>
  </si>
  <si>
    <t xml:space="preserve">SUBTOTAL </t>
  </si>
  <si>
    <t>TOTAL OBRA</t>
  </si>
  <si>
    <t>CAPITULO 3: ALBAÑILERIA Y ACABADOS</t>
  </si>
  <si>
    <t>CAPITULO 5: INSTALACIONES</t>
  </si>
  <si>
    <t>CAP. 1</t>
  </si>
  <si>
    <t xml:space="preserve">UNIVERSIDAD DEL MAR </t>
  </si>
  <si>
    <t>PRECIO EN LETRAS</t>
  </si>
  <si>
    <t>SUBTOTAL</t>
  </si>
  <si>
    <t xml:space="preserve">TOTAL DEL PRESUPUESTO </t>
  </si>
  <si>
    <t xml:space="preserve"> UNIVERSIDAD DEL MAR </t>
  </si>
  <si>
    <t>I.V.A. 16.00%</t>
  </si>
  <si>
    <t>I.V.A. 16%</t>
  </si>
  <si>
    <t>LOTE</t>
  </si>
  <si>
    <t>DESCRIPCIÓN:</t>
  </si>
  <si>
    <t>CAPITULO 0.- PRELIMINARES</t>
  </si>
  <si>
    <t>TOTAL DE PRELIMINARES</t>
  </si>
  <si>
    <t>CAPITULO 2.- ESTRUCTURAS</t>
  </si>
  <si>
    <t>UM-CIM-TR-0020</t>
  </si>
  <si>
    <t>UM-CIM-EX-0020</t>
  </si>
  <si>
    <t>UM-CIM-PL-0010</t>
  </si>
  <si>
    <t>UM-CIM-PL-0020</t>
  </si>
  <si>
    <t>UM-CIM-AC-0010</t>
  </si>
  <si>
    <t>UM-CIM-AC-0020</t>
  </si>
  <si>
    <t>UM-CIM-CI-0010</t>
  </si>
  <si>
    <t>UM-CIM-EN-0010</t>
  </si>
  <si>
    <t>UM-CIM-RE-0010</t>
  </si>
  <si>
    <t>UM-CIM-IM-0010</t>
  </si>
  <si>
    <t>UM-EST-AC-0010</t>
  </si>
  <si>
    <t>UM-CIM-AC-0030</t>
  </si>
  <si>
    <t>UM-CIM-AC-0050</t>
  </si>
  <si>
    <t>UM-EST-AC-0020</t>
  </si>
  <si>
    <t>UM-EST-AC-0030</t>
  </si>
  <si>
    <t>UM-EST-AC-0050</t>
  </si>
  <si>
    <t>UM-AA-CE-0010</t>
  </si>
  <si>
    <t>UM-AA-K0-0010</t>
  </si>
  <si>
    <t>UM-AA-K1-0010</t>
  </si>
  <si>
    <t>UM-AA-MT-0010</t>
  </si>
  <si>
    <t>UM-AA-JU-0010</t>
  </si>
  <si>
    <t>UM-AA-CD-0030</t>
  </si>
  <si>
    <t>UM-AA-CD-0050</t>
  </si>
  <si>
    <t>UM-AA-RA-0010</t>
  </si>
  <si>
    <t>UM-AA-ES-0010</t>
  </si>
  <si>
    <t>UM-AA-LI-0010</t>
  </si>
  <si>
    <t>SUMINISTRO Y TENDIDO DE TUBO SANIT. PVC REFORZADO DE 100MM DE DIAMETRO. INCLUYE: CONEXIÓN A REGISTROS DE LA LINEA DE DRENAJE, TRAZO, EXCAVACIÓN, CAMA DE ARENA, CODOS, COPLES, YEES, TEES, RELLENO, COMPACTACIÓN, MATERIALES MENORES, PRUEBAS Y TODO LO NECESARIO PARA SU CORRECTO FUNCIONAMIENTO.</t>
  </si>
  <si>
    <t>TOTAL DE INSTALACIÓN HIDRO-SANITARIA</t>
  </si>
  <si>
    <t>TOTAL DE INSTALACIONES</t>
  </si>
  <si>
    <t>TUBO DE VENTILACIÓN PARA LINEA SANITARIA CON TUBO DE PVC SANITARIO (ANGER) DE 2" HASTA 35 CM SOBRE EL NIVEL DE LA AZOTEA, INCLUYE: TUBERIA DE PVC, CONEXIONES, MATERIALES MENORES, HERRAMIENTA, MANO DE OBRA, RANURAS, RESANES Y TODO LO NECESARIO PARA SU BUEN FUNCIONAMIENTO.</t>
  </si>
  <si>
    <t>B) INSTALACIÓN ELÉCTRICA, RED Y ALARMAS</t>
  </si>
  <si>
    <t>TOTAL DE INSTALACIÓN ELÉCTRICA, RED Y ALARMAS</t>
  </si>
  <si>
    <t>UM-AA-AP-0010</t>
  </si>
  <si>
    <t>UM-IHS-SS-0010</t>
  </si>
  <si>
    <t>UM-IHS-SS-0020</t>
  </si>
  <si>
    <t>UM-IHS-SH-0010</t>
  </si>
  <si>
    <t>UM-IHS-TV-0010</t>
  </si>
  <si>
    <t>UM-IHS-TS-0010</t>
  </si>
  <si>
    <t>UM-IHS-VA-0010</t>
  </si>
  <si>
    <t>UM-IHS-RS-0010</t>
  </si>
  <si>
    <t>UM-IEL-AP-0010</t>
  </si>
  <si>
    <t>UM-IEL-AC-0010</t>
  </si>
  <si>
    <t>UM-IEL-RE-0010</t>
  </si>
  <si>
    <t>UM-IEL-SR-0010</t>
  </si>
  <si>
    <t>UM-IEL-AL-0010</t>
  </si>
  <si>
    <t>UM-IEL-TE-0010</t>
  </si>
  <si>
    <t>UM-IEL-RR-0010</t>
  </si>
  <si>
    <t>UM-IEL-RR-0020</t>
  </si>
  <si>
    <t>PUERTO ESCONDIDO    -    PUERTO ÁNGEL    -    HUATULCO</t>
  </si>
  <si>
    <t>CIMENTACIÓN</t>
  </si>
  <si>
    <t>ALBAÑILERÍA Y ACABADOS</t>
  </si>
  <si>
    <t>CAPITULO 6: OBRA EXTERIOR</t>
  </si>
  <si>
    <t>TOTAL DE OBRA EXTERIOR</t>
  </si>
  <si>
    <t>UM-OE-GU-0010</t>
  </si>
  <si>
    <t>UM-OE-PC-0010</t>
  </si>
  <si>
    <t>UM-OE-BA-0010</t>
  </si>
  <si>
    <t>CAP. 6</t>
  </si>
  <si>
    <t>OBRA EXTERIOR</t>
  </si>
  <si>
    <t>DESCRIPCIÓN</t>
  </si>
  <si>
    <t>CAPITULO 1.- CIMENTACIÓN</t>
  </si>
  <si>
    <t>TOTAL DE CIMENTACIÓN</t>
  </si>
  <si>
    <t>LIMPIEZA GENERAL DE LA OBRA. Y NIVELACION DEL TERRENO EN ÁREA DE MANIOBRAS, INCLUYE: TENDIDO DE MATERIALES RELLENO Y EXTRACCIÓN DE MATERIAL DE ESCOMBRO FUERA DE LA OBRA.</t>
  </si>
  <si>
    <t>A) INSTALACIÓN HIDRO-SANITARIA</t>
  </si>
  <si>
    <t>SALIDA SANITARIA CON TUBO DE PVC SANT. REFORZADO, INCLUYE: CONEXIONES, TUBERIAS DE PVC DE 4", HERRAJES NECESARIOS Y DEMÁS MATERIALES, HERRAMIENTAS, MANO DE OBRA, PRUEBAS, RANURAS, RESANES Y TODO LO NECESARIO PARA SU BUEN FUNCIONAMIENTO. LIMPIEZA DEL ÁREA DE TRABAJO.</t>
  </si>
  <si>
    <t>SALIDA SANITARIA CON TUBO DE PVC SANT. REFORZADO, INCLUYE: CONEXIONES, TUBERIAS DE PVC DE 2", HERRAJES NECESARIOS Y DEMÁS MATERIALES, HERRAMIENTAS, MANO DE OBRA, PRUEBAS, RANURAS Y RESANES Y TODO LO NECESARIO PARA SU BUEN FUNCIONAMIENTO. LIMPIEZA DEL ÁREA DE TRABAJO.</t>
  </si>
  <si>
    <t>SUMINISTRO Y COLOCACIÓN DE VÁLVULAS DE CIERRE DE PASO (VERIFICAR UBICACIÓN EN PLANO DE INSTALACION HIDRAULICA) DE 1", 1 1/4" Ó 2" DE DIAMETRO, MARCA URREA O SIMILAR. INCLUYE: MATERIAL DE SOLDADURA, INSTALACIÓN, CONEXIÓN, MATERIAL, HERRAMIENTA, MANO DE OBRA, PRUEBAS Y TODO LO NECESARIO PARA SU BUEN FUNCIONAMIENTO.</t>
  </si>
  <si>
    <t>SALIDA PARA AIRE ACONDICIONADO TIPO MINI-SPLIT CON CAJA DE REGISTRO DE PVC DE 19 MM, TUBO Y CONECTOR CONDUIT DE PVC. TIPO PESADO DE 19 MM.  INCLUYE: TODO LO NECESARIO PARA SU CORRECTA EJECUCIÓN. (VER PLANO ELÉCTRICO)</t>
  </si>
  <si>
    <t>REGISTRO ELÉCTRICO DE 1.00X1.00X80 CM. TIPO BANCA A BASE DE TABICÓN DE CEMENTO DE 10X14X28 CMS. COMÚN REPELLADO PULIDO EN INTERIOR Y EXTERIOR CON MORTERO CEMENTO ARENA PROPORCIÓN 1:3 Y TAPA EXPLORABLE CON FILTRO DE AGUA (FONDO DE GRAVA DE ¾”) INCLUYE: EMBOQUILLADOS DE TUBERÍAS EN PARED DE REGISTRO, POR UNIDAD DE OBRA TERMINADA.</t>
  </si>
  <si>
    <t>REGISTRO INTERIOR PARA RED DE FIBRA ÓPTICA 40X60X60 CMS. A BASE DE TABICÓN DE CEMENTO 10X14X28 CMS. DE APLANADO INTERIOR CON MORTERO: CEMENTO-ARENA  PROPORCIÓN 1:3, FIRME DE CONCRETO F'C=150KG/CM2 ACABADO COMÚN Y TAPA EXPLORABLE CON ÁNGULO ESTRUCTURAL DE 1" COLADA EN OBRA, DE ACABADO AL PISO SEGÚN CORRESPONDA, INCLUYE: ENBOQUILLADO DE TUBERIA EN PARED DE REGISTRO.</t>
  </si>
  <si>
    <t>REGISTRO PARA RED EXTERIOR DE CÓMPUTO DE 60X60X80 TIPO BANCA POR UNIDAD DE OBRA TERMINADA A BASE DE TABIQUE ROJO COMÚN REPELLADO PULIDO EN INTERIOR CON MORTERO CEMENTO ARENA 1:3 FIRME DE CONCRETO SIMPLE Y TAPA EXPLORABLE INCLUYE: ENBOQUILLADO DE TUBERIAS EN PARED DE REGISTRO.</t>
  </si>
  <si>
    <t>GUARNICIÓN DE CONCRETO F´C=250KG/CM2. SECCIÓN 15X20X30 CM. CIMBRA APARENTE, INCLUYE: TRAZO, NIVELACIÓN, EXCAVACIÓN, RELLENO, COMPACTACIÓN, CIMBRA, COLADO, CURADO, DESCIMBRADO, MANO DE OBRA, HERRAMIENTA Y MATERIALES.</t>
  </si>
  <si>
    <t>PISO DE CONCRETO HIDRÁULICO F´C=250KG/CM2. DE 12 CMS. DE ESPESOR REFORZADO CON MALLA ELECTROSOLDADA 66/10-10, ACABADO ESTAMPADO, INCLUYE: TRAZO, NIVELACION, EXCAVACION, RELLENO, COMPACTACIÓN CON MEDIOS MECÁNICOS: BAILARINA Y AGUA, CIMBRA, TRASLAPES DE MALLA DE 10 CMS. COLADO, CURADO DURANTE 7 DIAS (3 VECES AL DIA), DESCIMBRADO, MANO DE OBRA, HERRAMIENTA Y MATERIALES.</t>
  </si>
  <si>
    <t>ELABORACIÓN DE BASES PARA MINI-SPLIT DE 0.80X0.70X0.52 CM. A BASE DE CONCRETO HECHO EN OBRA F´C=150KG/CM2. ASENTADA SOBRE UNA BASE DE CONCRETO SIMPLE F´C=100KG/CM2. INCLUYE: EXCAVACIÓN, RELLENO, CIMBRA APARENTE Y MANO DE OBRA.</t>
  </si>
  <si>
    <t>UM-CIM-CP-0040</t>
  </si>
  <si>
    <t>UM-EST-CI-0030</t>
  </si>
  <si>
    <t>UM-EST-CI-0030A</t>
  </si>
  <si>
    <t>UM-EST-CI-0040</t>
  </si>
  <si>
    <t>UM-EST-CP-0040</t>
  </si>
  <si>
    <t>UM-EST-CH-0040</t>
  </si>
  <si>
    <t>CAP. 0</t>
  </si>
  <si>
    <t>PRELIMINARES</t>
  </si>
  <si>
    <t>UM-PRE-DE-0010</t>
  </si>
  <si>
    <t>UM-CIM-AC-0040</t>
  </si>
  <si>
    <t>UM-CIM-AC-0060</t>
  </si>
  <si>
    <t>UM-CIM-CH-0040</t>
  </si>
  <si>
    <t>UM-EST-CI-0015</t>
  </si>
  <si>
    <t>UM-EST-CI-0015A</t>
  </si>
  <si>
    <t>UM-EST-AC-0040</t>
  </si>
  <si>
    <t>UM-AA-FI-0020</t>
  </si>
  <si>
    <t>UM-AA-AP-0040</t>
  </si>
  <si>
    <t>SALIDA HIDRAULICA, INCLUYE. TUBERIA DE COBRE TIPO "M" DE 1/2" Y 3/4",  MATERIAL DE SOLDADURA ESTAÑO 50, CONEXIONES (CODOS, YEES, TEES, CONECTORES, VALVULA ANGULAR), MATERIALES MENORES, HERRAMIENTA, MANO DE OBRA, PRUEBA HIDROSTÁTICAS CON DURACIÓN MINIMA DE 3 HRS, RANURAS, RESANES Y TODO LO NECESARIO PARA SU BUEN FUNCIONAMIENTO. LIMPIEZA DEL ÁREA DE TRABAJO.</t>
  </si>
  <si>
    <t>REGISTRO SANITARIO DE 60X60CM Y HASTA 1.05 M INTERIOR, FORJADO CON TABICÓN PESADO DE 10X14X28, APLANADO INTERIOR Y EXTERIOR CON MORTERO CEM-ARENA 1:3,  ACABADO PULIDO EN EL INTERIOR Y ELABORACIÓN DE MEDIA CAÑA, TAPA  DE MARCO Y CONTRAMARCO CON ÁNGULO DE 1 1/4", 1" X 3/16" Y REFORZADA CON VARILLAS DE 3/8" Y COLADA CON CONCRETO F'C=150 KG/CM2, ACABADO RAYADO.  INCLUYE: EXCAVACIÓN, RELLENO, EMBOQUILLADO DE TUBERIA EN PARED DE REGISTRO.</t>
  </si>
  <si>
    <t>SUMINISTRO Y COLOCACION DE COLADERA DE Fo.Fo. HELVEX MODELO 2584 CON REJILLA DE ACERO INOXIDABLE O EQUIVALENTE.</t>
  </si>
  <si>
    <t>SUMINISTRO Y COLOCACION DE MINGITORIO MARCA IDEAL ESTANDAR COLOR BLANCO CON CESPOL INTEGRADO, INCLUYE: PIJAS Y UNA  LLAVE DE RESORTE CROMADA, PRUEBAS Y TODO LOS MATERIALES PARA SU CORRECTA FIJACIÓN Y FUNCIONAMIENTO.</t>
  </si>
  <si>
    <t>UM-IHS-CL-0020</t>
  </si>
  <si>
    <t>UM-AA-PI-0010</t>
  </si>
  <si>
    <t>UM-AA-PI-0030</t>
  </si>
  <si>
    <t>UM-AA-LO-0010</t>
  </si>
  <si>
    <t>UM-AA-AZ-0010</t>
  </si>
  <si>
    <t>UM-AA-LO-0020</t>
  </si>
  <si>
    <t>SEPARACIÓN ENTRE CASTILLOS-COLUMNAS-MUROS CON PLACA DE POLIESTIRENO DE 2.5 CM., CANAL DE LÁMINA CALIBRE 18, CON 2 TAQUETES DE EXPANSIÓN DE DIÁMETRO 1/4" @ 50 CM. VERTICALES (VER DETALLE EN PLANO), INCLUYE: MANO DE OBRA, HERRAMIENTA Y MATERIALES, EN 1 Y 2 NIVEL.</t>
  </si>
  <si>
    <t>CEJA DE CONCRETO HIDRAULICO  F'C=250KG/CM2 SECCIÓN PROMEDIO 30x10 CMS. ACABADO ESCOBILLADO, ARMADO LONGITUDINAL CON 2 VARILLAS #3 A 25 CM.  INCLUYE: CIMBRA APARENTE, CLAFLAN, COLADO, DESCIMBRADO, CURADO, MANO DE OBRA Y TODO LO NECESARIO PARA SU CORRECTA EJECUCIÓN.</t>
  </si>
  <si>
    <t xml:space="preserve">RAMPA Y DESCANSO PARA ESCALERA DE CONCRETO HIDRAULICO F´C=250KG/CM2. DE 11 CM. DE ESPESOR, REFORZADO CON VARILLA DEL #3 F´Y=4200KG/CM2. @ 20 CM. EN  AMBOS SENTIDOS, DESCANSO CON ACABADO RÚSTICO PARA RECIBIR LOSETA Y PERIMETRO DE  7 CMS. DE ANCHO COLOCADO CON GRANZÓN, ACABADO DESLAVADO, INCLUYE: TRAZO, CIMBRA APARENTE CON TRIPLAY DE PINO DE PRIMERA DE 16 MM. SUPERFICIE LIMPIA, DESCIMBRADO, HABILITADO DE MATERIALES, ANCLAJE A CADENAS Y TRABES, ARMADO DE PARRILLA, BASTONES @ 40 CM. CONCRETO CON T.M.A. 3/4", ACARREO, COLADO, VIBRADO, CURADO, MANO DE OBRA, HERRAMIENTA,  MATERIALES Y TODO LO NECESARIO PARA SU CORRECTA EJECUCION (VER ARMADO Y DETALLE EN PLANO). </t>
  </si>
  <si>
    <t>FORJADO DE ESCALÓN DE CONCRETO F´C=250KG/CM2, DE 35 CMS. DE HUELLA Y 18 CMS. DE PERALTE, FORJADO DE NARIZ CON CIMBRA APARENTE DE 10X5 CMS. (VER DETALLE EN PLANO), ARMADO DE PARRILLA CON VARILLAS #3 @ 18 CM. AMBOS SENTIDOS, ACABADO RÚSTICO PARA RECIBIR LOSETA, Y  PERIMETRO DE 7 CMS. DE ANCHO COLADO CON GRANZÓN, ACABADO DESLAVADO, INCLUYE: TRAZO, CIMBRA APARENTE, DESCIMBRADO HABILITADO DE MATERIALES, ANCLAJE A CADENAS Y TRABES, ACARREO, COLADO, VIBRADO, CURADO, MANO DE OBRA, HERRAMIENTA Y MATERIALES.</t>
  </si>
  <si>
    <t>UM-IHS-TI-0010</t>
  </si>
  <si>
    <t>SUMINISTRO Y COLOCACIÓN DE TINACO VERTICAL, ROTOPLAST O SIMILAR DE POLICLORURO DE VINILO CON CAPACIDAD DE 1,100 LTS. INCLUYE: VÁLVULA FLOTADOR DE GLOBO DE 1/2", CONEXIONES, PRUEBAS, MATERIALES, MANO DE OBRA, EQUIPO, ANDAMIOS Y HERRAMIENTA. INCLUYE TRASLADO.</t>
  </si>
  <si>
    <t>UM-IEL-LU-0050</t>
  </si>
  <si>
    <t>UM-IEL-LU-0060</t>
  </si>
  <si>
    <t>UM-IEL-CO-0010</t>
  </si>
  <si>
    <t>SUMINISTRO Y COLOCACION DE VENTILADOR DE TECHO MARCA BIRTMAN MODELO ULTRAVENT C5602L -127V- 60 HZ, INCLUYE: CABLEADO, CONDUCTOR CALIBRE No. 12 AWG. THW. MARCA CONDUMEX, CONTROL, CONEXIONES MISCELANEOS Y PRUEBAS.</t>
  </si>
  <si>
    <t xml:space="preserve">SUMINISTRO Y COLOCACIÓN DE CONTACTO DOBLES TIPO DÚPLEX POLARIZADOS, CON POLO DE TIERRA FISICA A 127 VOLTS, MARCA ARROW HART O SIMILAR. INCLUYE:  TAPA REALZADA, CABLEADO, CONDUCTOR CALIBRE No. 12 AWG. TIPO THW. MARCA CONDUMEX, CONEXIONES, PRUEBAS Y MISCELÁNEOS. </t>
  </si>
  <si>
    <t>UM-IEL-VE-0010</t>
  </si>
  <si>
    <t>SALIDA PARA VENTILADOR DE TECHO, CON CAJA DE REGISTRO DE PVC DE 19 MM., SUMINISTRO Y COLOCACION DE TUBO CONDUIT PVC TIPO PESADO DE 13 Y 19 MM., INCLUYE: TODO LO NECESARIO PARA SU CORRECTA EJECUCION (VER PLANO ELECTRICO).</t>
  </si>
  <si>
    <t>UM-IEL-VE-0020</t>
  </si>
  <si>
    <t>SALIDA PARA SISTEMA DE ALARMA, CÁMARA Y CAÑON PROYECTOR CON CHALUPA DE PVC, TUBO Y CONECTOR CONDUIT DE PVC. TIPO PESADO DE 13 Ó 19 MM. INCLUYE: RANURAS, RESANES EN MUROS, GUIAS DE ACERO GALVANIZADO C. 14 Y TODO LO NECESARIO PARA SU CORRECTA EJECUCION (VER PLANO ELECTRICO).</t>
  </si>
  <si>
    <t>SUMINISTRO Y COLOCACIÓN DE INTERRUPTOR TERMOMAGNETICO DE 15 AMPERES INCLUYE: INSTALACIÓN, CONEXIONES Y PRUEBAS.</t>
  </si>
  <si>
    <t>SUMINISTRO Y COLOCACIÓN DE INTERRUPTOR TERMOMAGNETICO DE 20 AMPERES INCLUYE: INSTALACIÓN, CONEXIONES Y PRUEBAS.</t>
  </si>
  <si>
    <t>SUMINISTRO Y COLOCACIÓN DE TAPAS MARCA ARROW HARD PARA SALIDAS DE EQUIPO TELEFONO, POR  UNIDAD DE OBRA TERMINADA.</t>
  </si>
  <si>
    <t>UM-IEL-RJ-0010</t>
  </si>
  <si>
    <t>UM-IEL-IN-0020</t>
  </si>
  <si>
    <t>UM-IEL-IN-0030</t>
  </si>
  <si>
    <t>SUMINISTRO Y COLOCACION DEL SISTEMA DE TIERRA FISICA CON 4 TUBOS DE ALBAÑAL DE CONCRETO DE 8" DE DIAMETRO, 4 VARILLAS COOPERWELD DE 5/8"X 3 MTS., SOLDADURA EXOTERMICA CADWEL No. 90, POLVO QUIMICO GEM; INCLUYE: EXCAVACION, DE 1.00 MT. DE ALTURA X 25 CM. DE DIAMETRO, INSTALACION, CONEXIÓN, PRUEBAS Y TODO LO NECESARIO PARA SU CORRECTA EJECUCION.</t>
  </si>
  <si>
    <t>UM-IEL-TF-0010</t>
  </si>
  <si>
    <t>UM-IEL-SP-0010</t>
  </si>
  <si>
    <t>SUMINISTRO Y COLOCACIÓN DE SUPRESORES DE TRANSITORIOS TVS2HWA50X SQUARE D SURGELOGIC HWA 208 Y / 120 VCA   3F 4H 50 KA. INCLUYE: MATERIAL, MANO DE OBRA Y TODO LO NECESARIO PARA SU CORRECTA INSTALACIÓN.</t>
  </si>
  <si>
    <t>UM-AA-BT-0010</t>
  </si>
  <si>
    <t>CONSTRUCCIÓN DE BASE DE TINACO A BASE DE MURO DE TABIQUE ROJO (VER DETALLE EN PLANO), CASTILLOS DE CONCRETO  HIDRAULICO F'C=250 KG/CM2  DE 20 X 15 CM ARMADOS CON 4 VARILLAS DE 3/8" Y ESTRIBOS DEL No. 2 A CADA 15 CM, CADENA DE CERRAMIENTO DE  CONCRETO HIDRAULICO F'C=250 KG/CM2 DE 20X 15 CM ARMADOS CON 4 VARILLAS DE 1/2" Y ESTRIBOS DEL No. 2 A CADA 15 CM, LOSA DE CONCRETO HIDRAULICO F'C=250 KG/CM2 DE 12 CM DE ESPESOR, ARMADA CON PARILLA DE VAR. DE 1/2" A CADA 15 CM AMBOS SENTIDOS, INCLUYE: MATERIALES, CIMBRA, DESCIMBRADO, COLADO, CURADO, MANO DE OBRA, HERRAMIENTA Y TODO LO NECESARIO PARA SU BUEN FUNCIONAMIENTO.</t>
  </si>
  <si>
    <t>SUMINISTRO Y COLOCACION DE WC DE DOS PIEZAS MARCA AMERICAN ESTANDAR LINEA CADET PRO NHRF, MODELO #4188A104MX.020 COLOR BLANCO, INCLUYE: LLAVE DE CONTROL, PIJAS, JUNTA PROHEL Y TODO LO NECESARIO PARA SU CORRECTA FIJACIÓN Y FUNCIONAMIENTO.</t>
  </si>
  <si>
    <t>CAPITULO 4: HERRERÍA Y CARPINTERÍA</t>
  </si>
  <si>
    <t>SUMINISTRO Y COLOCACION DE ESCALERA MARINA PARA SUBIR AZOTEA A BASE DE ESTRUCTURA METALICA CON TUBO CEDULA 40 DE 3/4" DE DIAMETRO DE 50 CMS. DE ANCHO, INCLUYE: FIJACIÓN A MURO CON TAQUETES, APLICACIÓN DE PREMIER, PINTURA EPOXICA MARCA DUPONT A DOS MANOS, COLOR INDICADO EN OBRA, Y TODO LO NECESARIO PARA SU CORRECTA COLOCACIÓN.</t>
  </si>
  <si>
    <t>TOTAL DE HERRERIA Y CARPINTERIA</t>
  </si>
  <si>
    <t>SUMINISTRO Y COLOCACION DE CANCELERIA DE ALUMINIO ANODIZADO NATURAL DE 3", FIJADA CON TAQUETES Y TORNILLOS SEGÚN DETALLES Y ESPECIFICACIONES DE PLANO. INCLUYE: CRISTAL FILTRASOL  DE 6 MM Ó ACRILICO ESMERILADO EN VENTANAS INTERIORES SEGÚN SE INDIQUE, SEGUROS DE EMBUTIDO, RIELES Y BISAGRAS EN VENTANAS, SELLADO CON SILICON Y SELLADOR ACRILASTIC EN MARCOS Y TODO LO NECERARIO PARA SU BUEN FUNCIONAMIENTO.</t>
  </si>
  <si>
    <t>UM-HYC-VA-0010</t>
  </si>
  <si>
    <t>UM-HYC-EM-0010</t>
  </si>
  <si>
    <t>SUMINISTRO Y COLOCACIÓN DE TARJA DE ACERO INOXIDABLE DE 41X41 CMS, 25 CM DE FONDO, ESMALTADO, MARCA HELVEX. INCLUYE: CONTRACANASTA, CESPOL DE PVC Y LLAVE  CUELLO DE GANZO RUGO-7F, CHAPETON CROMADOS, ACCESORIOS Y TODOS LAS MATERIALES PARA SU CORRECTA FIJACIÓN Y FUNCIONAMIENTO.</t>
  </si>
  <si>
    <t>UM-IHS-MU-0040</t>
  </si>
  <si>
    <t>UM-IHS-MU-0030A</t>
  </si>
  <si>
    <t>UM-IHS-MU-0020A</t>
  </si>
  <si>
    <t>SUMINISTRO Y TENDIDO DE TUBO CONDUIT PVC 2" DE DIÁMETRO TIPO PESADO PARA  A LA RED GENERAL, INCLUYE: CONEXIÓN, TRAZO, EXCAVACIÓN, CAMA DE ARENA, RELLENO COMPACTADO, UNION A REGISTRO, ENCOFRADO DE 20X20 CMS. CON CONCRETO HIDRÁULICO F´C=150KG/CM2. UNIDAD DE OBRA TERMINADA.</t>
  </si>
  <si>
    <t>UM-PRE-EC-0020</t>
  </si>
  <si>
    <t>UM-AA-CD-0040B</t>
  </si>
  <si>
    <t>UM-HYC-PU-0061</t>
  </si>
  <si>
    <t>REGISTRO PARA VÁLVULA DE 50X30X40 CM INTERIOR, FORJADO CON TABICON PESADO DE 10X14X28, APLANADO INTERIOR Y EXTERIOR CON MORTERO CEM-ARENA 1:3 ACABADO FINO, TAPA  DE MARCO Y CONTRAMARCO CON ÁNGULO DE 1 1/4", 1" X 3/16", REFORZADA CON VARILLAS DE 3/8" Y COLADA CON CONCRETO F'C=150 KG/CM2, ACABADO RAYADO.  INCLUYE: EXCAVACIÓN, RELLENO, EMBOQUILLADO DE TUBERIA EN PARED DE REGISTRO.</t>
  </si>
  <si>
    <t>UM-IHS-RV-0010A</t>
  </si>
  <si>
    <t>SALIDA ELÉCTRICA PARA LUMINARIA, APAGADOR SENCILLO O DE ESCALERA, VENTILADOR Y CONTACTOS  CON CAJA DE REGISTRO Y CHALUPAS DE PVC DE 13 Y 19 MM., TUBO Y CONECTOR CONDUIT DE PVC. TIPO PESADO DE 13, 19 Y 25 MM., INCLUYE: RANURAS, RESANES EN MUROS, GUIAS DE ACERO GALVANIZADO C.14 Y TODO LO NECESARIO PARA SU CORRECTA EJECUCION (VER PLANO ELÉCTRICO).</t>
  </si>
  <si>
    <t>UM-IEL-LC-0010A</t>
  </si>
  <si>
    <t xml:space="preserve">SUMINISTRO Y COLOCACIÓN DE TAPAS MARCA ARROW HARD PARA SALIDAS DE EQUIPO DE CÓMPUTO CON SALIDA RJ45, INCLUYE: CABLE UTP CATEGORIAS 6 MARCA CONDUMEX O AVAYA, DESDE LA SALIDA DE RED AL CONCENTRADOR DEJANDO PUNTAS DE 2.50 M., MANO DE OBRA Y TODO LO NECESARIO PARA SU CORRECTA INSTALACIÓN.   </t>
  </si>
  <si>
    <t>UM-IEL-TF-0010A</t>
  </si>
  <si>
    <t>SUMINISTRO Y COLOCACION  DE VARILLA COOPERWELD DE 5/8"X 3 MTS, DENTRO DE REGISTRO ELECTRICO, INCLUYE: HINCADO, INSTALACION, CONEXIÓN Y TODO LO NECESARIO PARA SU CORRECTA EJECUCION.</t>
  </si>
  <si>
    <t>UM-IEL-TE-0005</t>
  </si>
  <si>
    <t>SUMINISTRO Y TENDIDO DE TUBO CONDUIT PVC 1" DE DIÁMETRO TIPO PESADO, INCLUYE: CONEXIÓN, UNION A REGISTRO, MATERIALES, MANO DE OBRA, EQUIPO, HERRAMIENTA Y TODO LO NECESARIO PARA SU CORRECTA EJECUCIÓN. UNIDAD DE OBRA TERMINADA.</t>
  </si>
  <si>
    <t>UM-IEL-EN-0020</t>
  </si>
  <si>
    <t>ENCOFRADO PARA TUBERÍA ELÉCTRICA O DE RED DE 20X30 CMS. CON CONCRETO HIDRÁULICO F´C=150KG/CM2, INCLUYE: TRAZO, EXCAVACIÓN DE CEPA, CAMA DE ARENA DE 10 CM DE ESPESOR PARA TENDIDO DE TUBERIA, RELLENO COMPACTADO PARA CUBRIR EL ENCOFRADO, MATERIAL, MANO DE OBRA, EQUIPO, HERRAMIENTA Y TODO LO NECESARIO PARA SU CORRECTA EJECUCIÓN.</t>
  </si>
  <si>
    <t>UM-IEL-D4-0010</t>
  </si>
  <si>
    <t>UM-OE-AD-0010</t>
  </si>
  <si>
    <t>SUMINISTRO Y COLOCACIÓN DE ADOQUIN HEXAGONAL DE 13.5 CM DE LADO, SIMILAR AL EXISTENTE ASENTADO SOBRE UNA CAMA DE ARENA, DE 10 CMS DE ESPESOR, INCLUYE: RETIRO DE FORMA MANUAL DEL ADOQUIN EXISTENTE  EN ÁREA INDICADA, CARGA Y ACARREO A 600 MT DEL ADOQUIN RETIRADO, AFINE Y NIVELACIÓN DE CAMA DE ARENA, RECARGUE DE ARENA DE SER NECESARIO, MATERIAL, CORTE, DESPERDICIO, MANO DE OBRA, EQUIPO, HERRAMIENTA Y TODO LO NECESARIO PARA SU CORRECTA EJECUCIÓN.</t>
  </si>
  <si>
    <t>SUMINISTRO E INSTALACIÓN DE EQUIPO DE AIRE ACONDICIONADO TIPO MINISPLIT SOLO FRIO MCA. CARRIER CON CAPACIDAD DE 3.0 T.R. (36, OOO BTU'S) R-410A ECOLÓGICO ALTA EFICIENCIA 16 SEER A 220 VOLTS, 1F, 60 HZ, EN LA UNIDAD CONDENSADORA, INCLUYE: CONDUCTOR CALIBRE No. 10, CONEXIONES, MISCELANEOS, PRUEBAS Y TODO LO NECESARIO PARA SU  BUEN FUNCIONAMIENTO.</t>
  </si>
  <si>
    <t>UM-IEL-AC/I-0040A</t>
  </si>
  <si>
    <t>UM-IEL-IN-0040A</t>
  </si>
  <si>
    <t>SUMINISTRO Y COLOCACIÓN DE INTERRUPTOR TERMOMAGNÉTICO DE 2X30 AMPERES INCLUYE: INSTALACIÓN, CONEXIONES Y PRUEBAS.</t>
  </si>
  <si>
    <t>UM-OE-CP-0020</t>
  </si>
  <si>
    <t>FORMACIÓN DE CUNETA PLUVIAL CON UN DESARROLLO DE 2.0 MTS Y ESPESOR DE 15 CM HECHA A BASE DE CONCRETO F'C=200 KG/CM2 ACABADO COMÚN, COLADO EN LOSAS DE 2.50 MTS COMO MAXIMO, INCLUYE: JUNTA FRIA, TRAZO, CORTES, EXCAVACIONES, RELLENO Y TODO LO NECESARIO PARA SU CORRECTA EJECUCIÓN.</t>
  </si>
  <si>
    <t>DESPALME DE TERRENO NATURAL CON MAQUINARIA, ESPESOR PROMEDIO DE 20 CM, INCLUYE: MAQUINARIA, EQUIPO, MANO DE OBRA,  CARGA Y ACARREO DEL MATERIAL NO ÚTIL A 600 MTS. FUERA DE LA OBRA. TODO LO NECESARIO PARA SU CORRECTA EJECUCIÓN.</t>
  </si>
  <si>
    <t>EXCAVACIÓN EN CORTE CON MAQUINARIA PARA FORMACIÓN DE PLATAFORMA NIVELADA  EN TERRENO TIPO "B". INCLUYE: TRAZO, AFINE, ABUNDAMIENTO, ACARREOS Y SOBREACARREOS DENTRO Y FUERA DE LA OBRA DEL MATERIAL NO UTILIZADO PRODUCTO DE LOS CORTES A 1 KM. FUERA DE LA OBRA.</t>
  </si>
  <si>
    <t xml:space="preserve">EXCAVACION CON MAQUINARÍA PARA CEPAS (TIPO CAJÓN) EN CIMENTACIÓN DE EDIFICIOS, EN MATERIAL TIPO "B" A UNA PROFUNDIDAD DE 0 A 2.0 M. INCLUYE: AFINE DE TALUDES, ACARREO DENTRO Y FUERA DE LA OBRA DEL MATERIAL (ABUNDADO) NO UTILIZADO  PRODUCTO DE LA EXCAVACIÓN, A 650 MTS. FUERA DE LA OBRA. </t>
  </si>
  <si>
    <t>CONSTRUCCIÓN DE PLANTILLA DE 5 CM DE ESPESOR DE CONCRETO SIMPLE HECHO EN OBRA DE F'C=100 KG/CM2, INCLUYE: PREPARACIÓN DE LA SUPERFICIE, NIVELACIÓN, MAESTREADO Y COLADO, MANO DE OBRA, EQUIPO Y HERRAMIENTA.</t>
  </si>
  <si>
    <t>CONSTRUCCIÓN DE PLANTILLA DE 8 CM DE ESPESOR DE CONCRETO SIMPLE HECHO EN OBRA DE F'C=100 KG/CM2, INCLUYE: PREPARACIÓN DE LA SUPERFICIE, NIVELACIÓN, MAESTREADO Y COLADO, MANO DE OBRA, EQUIPO Y HERRAMIENTA.</t>
  </si>
  <si>
    <t>ACERO DE REFUERZO  EN CIMENTACIÓN CON ALAMBRÓN DEL #2. F´Y=2530KG/CM2, INCLUYE: SUMINISTRO, HABILITADO, ARMADO, TRASLAPES, GANCHOS (VER DETALLES ADICIONALES DE REFUERZO EN PLANOS ESTRUCTURALES) Y DESPERDICIOS.</t>
  </si>
  <si>
    <t>ACERO DE REFUERZO EN CIMENTACIÓN CON VARILLA DEL #3 F´Y=4200KG/CM2 INCLUYE: SUMINISTRO, HABILITADO, ARMADO, TRASLAPES, GANCHOS, ESCUADRAS (VER DETALLES ADICIONALES DE REFUERZO EN PLANOS ESTRUCTURALES), SILLETAS, DESPERDICIOS.</t>
  </si>
  <si>
    <t>ACERO DE REFUERZO EN CIMENTACIÓN CON VARILLA #4 F´Y=4200KG/CM2,  INCLUYE: SUMINISTRO, HABILITADO, ARMADO, TRASLAPES, GANCHOS, ESCUADRAS (VER DETALLES ADICIONALES DE REFUERZO EN PLANOS ESTRUCTURALES), SILLETAS, DESPERDICIOS.</t>
  </si>
  <si>
    <t>ACERO DE REFUERZO EN CIMENTACIÓN CON VARILLA #5 F´Y=4200KG/CM2,  INCLUYE: SUMINISTRO, HABILITADO, ARMADO, TRASLAPES, GANCHOS, ESCUADRAS (VER DETALLES ADICIONALES DE REFUERZO EN PLANOS ESTRUCTURALES), SILLETAS, DESPERDICIOS.</t>
  </si>
  <si>
    <t>ACERO DE REFUERZO EN CIMENTACIÓN CON VARILLA #6 F´Y=4200KG/CM2,  INCLUYE: SUMINISTRO, HABILITADO, ARMADO, TRASLAPES, GANCHOS, ESCUADRAS (VER DETALLES ADICIONALES DE REFUERZO EN PLANOS ESTRUCTURALES), SILLETAS, DESPERDICIOS.</t>
  </si>
  <si>
    <t>ACERO DE REFUERZO EN CIMENTACIÓN CON VARILLA #8 F´Y=4200KG/CM2,  INCLUYE: SUMINISTRO, HABILITADO, ARMADO, TRASLAPES, GANCHOS, ESCUADRAS (VER DETALLES ADICIONALES DE REFUERZO EN PLANOS ESTRUCTURALES), SILLETAS, DESPERDICIOS.</t>
  </si>
  <si>
    <t>CIMBRA COMÚN PARA CIMENTACIÓN CON MADERA DE PINO DE 3a., ACABADO COMÚN, INCLUYE: CIMBRADO Y DESCIMBRADO, MATERIAL Y MANO DE OBRA.</t>
  </si>
  <si>
    <t>CONCRETO PREMEZCLADO F'C=250 KG/CM2 EN CIMENTACIÓN, T.M.A. 3/4", INCLUYE: COLOCADO, VIBRADO, CURADO DURANTE 7 DÍAS Y PRUEBAS DE LABORATORIO.</t>
  </si>
  <si>
    <t>MURETE DE ENRASE EN CIMENTACIÓN CON TABICÓN  DE CEMENTO 10X14X28CMS.  ASENTADO CON MORTERO CEMENTO-ARENA 1:3 DE 14 CM. DE ESPESOR, TRABAJO TERMINADO.</t>
  </si>
  <si>
    <t xml:space="preserve">RELLENO Y COMPACTACIÓN DE MATERIAL SELECTO  PRODUCTO DE EXCAVACIÓN CON EQUIPO MECÁNICO (PLACA VIBRATORIA)  Y AGUA EN CAPAS DE 20 CMS. DE ESPESOR AL 90% DE SU P.V.S INCLUYE: ACARREO DENTRO DE LA OBRA VOLUMEN MEDIDO COMPACTADO Y PRUEBAS DE LABORATORIO. </t>
  </si>
  <si>
    <t>CIMBRA APARENTE EN COLUMNAS Y MUROS CON TRIPLAY DE PINO DE PRIMERA DE 16MM.  INCLUYE:  MATERIALES, ACARREOS, CORTES, DESPERDICIOS, HABILITADO, CIMBRADO, DESCIMBRA, MANO DE OBRA, EQUIPO, HERRAMIENTA Y CHAFLANES, EN PRIMER NIVEL.</t>
  </si>
  <si>
    <t>CIMBRA APARENTE EN COLUMNAS Y MUROS CON TRIPLAY DE PINO DE PRIMERA DE 16MM. INCLUYE:  MATERIALES, ACARREOS, CORTES, DESPERDICIOS, HABILITADO, CIMBRADO, DESCIMBRA, MANO DE OBRA, EQUIPO, HERRAMIENTA Y CHAFLANES, EN SEGUNDO NIVEL.</t>
  </si>
  <si>
    <t>CIMBRA APARENTE EN TRABES O VIGAS CON TRIPLAY DE PINO DE PRIMERA DE 16 MM., SUPERFICIE LIMPIA, LIBRE DE SOBRANTE Y RESANE DE HUECOS. INCLUYE:  MATERIALES, ACARREOS, CORTES, DESPERDICIOS, HABILITADO, CIMBRADO, DESCIMBRADO, MANO DE OBRA, EQUIPO, HERRAMIENTA, CHAFLANES Y FRENTES EN PRIMER NIVEL.</t>
  </si>
  <si>
    <t>CIMBRA APARENTE EN TRABES O VIGAS CON TRIPLAY DE PINO DE PRIMERA DE 16 MM., SUPERFICIE LIMPIA, LIBRE DE SOBRANTE Y RESANE DE HUECOS INCLUYE:  MATERIALES, ACARREOS, CORTES, DESPERDICIOS, HABILITADO, CIMBRADO, DESCIMBRADO, MANO DE OBRA, EQUIPO, HERRAMIENTA, CHAFLANES Y FRENTES EN SEGUNDO NIVEL.</t>
  </si>
  <si>
    <t>CIMBRA APARENTE EN LOSAS, ACABADO APARENTE CON TRIPLAY PRIMERA DE PINO DE 16MM. SUPERFICIE LIMPIA, LIBRE DE SOBRANTES Y RESANES DE HUECOS INCLUYE: MATERIALES, ACARREOS, CORTES, DESPERDICIOS, HABILITADO, CIMBRADO, DESCIMBRADO, MANO DE OBRA, EQUIPO, HERRAMIENTA, CHAFLANES, GOTERO Y FRENTES, EN PRIMER NIVEL.</t>
  </si>
  <si>
    <t>ACERO DE REFUERZO EN ESTRUCTURAS CON ALAMBRÓN DEL #2 F´Y=2530KG/CM2 INCLUYE: SUMINISTRO, HABILITADO, ARMADO, TRASLAPES, GANCHOS (VER DETALLES ADICIONALES DE REFUERZO EN PLANOS ESTRUCTURALES) Y DESPERDICIOS, EN 1 Y 2 NIVEL.</t>
  </si>
  <si>
    <t>ACERO DE REFUERZO EN ESTRUCTURAS CON VARILLA DEL #3 F'Y=4200KG/CM2 INCLUYE: SUMINISTRO, HABILITADO, ARMADO, TRASLAPES, GANCHOS, ESCUADRAS, (VER DETALLES ADICIONALES DE REFUERZO EN PLANOS ESTRUCTURALES), SILLETAS, DESPERDICIOS EN 1 Y 2 NIVEL.</t>
  </si>
  <si>
    <t>ACERO DE REFUERZO EN ESTRUCTURAS CON VARILLA DEL #4 F'Y=4200KG/CM2 INCLUYE: SUMINISTRO, HABILITADO, ARMADO, TRASLAPES, GANCHOS, ESCUADRAS, (VER DETALLES ADICIONALES DE REFUERZO EN PLANOS ESTRUCTURALES), SILLETAS, DESPERDICIOS, EN 1 Y 2 NIVEL.</t>
  </si>
  <si>
    <t>ACERO DE REFUERZO EN ESTRUCTURAS CON VARILLA DEL #5 F'Y=4200KG/CM2 INCLUYE: SUMINISTRO, HABILITADO, ARMADO, TRASLAPES, GANCHOS, ESCUADRAS, (VER DETALLES ADICIONALES DE REFUERZO EN PLANOS ESTRUCTURALES), SILLETAS, DESPERDICIOS, EN 1 Y 2 NIVEL.</t>
  </si>
  <si>
    <t>ACERO DE REFUERZO EN ESTRUCTURAS CON VARILLA DEL #6 F'Y=4200KG/CM2 INCLUYE: SUMINISTRO, HABILITADO, ARMADO, TRASLAPES, GANCHOS, ESCUADRAS, (VER DETALLES ADICIONALES DE REFUERZO EN PLANOS ESTRUCTURALES), SILLETAS, DESPERDICIOS, EN 1 Y 2 NIVEL.</t>
  </si>
  <si>
    <t>ACERO DE REFUERZO EN ESTRUCTURAS CON VARILLA DEL #8 F'Y=4200KG/CM2 INCLUYE: SUMINISTRO, HABILITADO, ARMADO, TRASLAPES, GANCHOS, ESCUADRAS, (VER DETALLES ADICIONALES DE REFUERZO EN PLANOS ESTRUCTURALES), SILLETAS, DESPERDICIOS, EN 1 Y 2 NIVEL.</t>
  </si>
  <si>
    <t>CADENA INTERMEDIA O DE CERRAMIENTO TIPO CC1 DE CONCRETO ARMADO F´C=250KG/CM2 DE  15X35 CMS, ARMADO CON 4 VARILLAS DEL #4 F´Y=4200 KG/CM2 Y ESTRIBOS DEL  #2, 6 a 10 Y  @17 CM EN AMBOS SENTIDOS. INCLUYE: CIMBRA COMÚN, COLADO, DESCIMBRADO, CRUCE DE VARILLAS, CURADO, MANO DE OBRA, HERRAMIENTAS Y MATERIALES, EN 1 Y 2 NIVEL.</t>
  </si>
  <si>
    <t>CADENA DE CONCRETO MV F´C=250KG/CM2 DE 14X10 CM. ARMADA CON 2 VARILLAS DEL #3 Y ESTRIBOS DEL #2 @ 20 CM., ANCLANDOLA A LOS CASTILLOS (VER DETALLE EN PLANO ESTRUCTURAL) INCLUYE: CIMBRADO, DESCIMBRADO,  CRUCE DE VARILLAS, MANO DE OBRA, HERRAMIENTA Y MATERIALES.</t>
  </si>
  <si>
    <t>CASTILLO DE CONCRETO K0 F´C= 250KG/CM2 DE 14x15 CMS. ARMADO CON 4 VARILLAS DEL No. 3 F´Y=4200KG/CM2 Y ESTRIBOS DEL #2, 6 @ 10, @ 20 CMS. INCLUYE: CIMBRA COMÚN, DESCIMBRADO Y CRUCES DE VARILLAS, ANCLAJE, ESCUADRAS,  MANO DE OBRA, HERRAMIENTA Y MATERIALES, EN 1 Y 2 NIVEL.</t>
  </si>
  <si>
    <t>CASTILLO DE CONCRETO K1 Ó KS1 F´C=250KG/CM2 DE 14X20 CM. DE SECCIÓN, ARMADO CON 4 VARILLAS DEL #3 FÝ=4200KG/CM2 Y ESTRIBOS DEL #2, 6 @ 10, @ 20 CMS. INCLUYE: CIMBRA COMÚN, DESCIMBRADO, CRUCE DE VARILLAS, ANCLAJE, ESCUADRAS, MANO DE OBRA, HERRAMIENTA Y MATERIALES, EN 1 Y 2 NIVEL.</t>
  </si>
  <si>
    <t>FIRME DE CONCRETO F`C=200KG/CM2 DE 10 CMS. DE ESPESOR CON MALLA ELECTROSOLDADA 6X6/10-10 REFORZADO, ACABADO RÚSTICO PARA RECIBIR LOSETA INCLUYE: NIVELACIÓN Y COMPACTACIÓN, MATERIALES,CIMBRADO, COLADO, MANO DE OBRA, EQUIPO Y HERRAMIENTA.</t>
  </si>
  <si>
    <t>APLANADO ACABADO RÚSTICO PARA RECIBIR AZULEJO CON MORTERO: CEMENTO ARENA PROP. 1:4 A PLOMO Y REGLA DE 2 A 2.5CMS.  DE ESPESOR. INCLUYE: MATERIAL, MANO DE OBRA, REMATES, BOQUILLAS.</t>
  </si>
  <si>
    <t>APLANADO ACABADO FINO CON ESPONJA, CON MORTERO: CEMENTO ARENA PROP. 1:4 A PLOMO Y REGLA DE 2 A 2.5CMS.  DE ESPESOR. INCLUYE: MATERIAL, MANO DE OBRA, REMATES, BOQUILLAS Y RECORTES DE APLANADO PARA ZOCLO.</t>
  </si>
  <si>
    <t>SUMINISTRO Y COLOCACIÓN DE LOSETA PARA SANITARIOS CERAMICA ANTIDERRAPANTE DE PRIMERA CALIDAD MARCA INTERCERAMIC LINEA MARINA COLOR BLANCO DE 33X33 CMS.  ASENTADA CON MORTERO: CEMENTO-ARENA PROPORCIÓN 1:4, JUNTA DE 1 CM. INCLUYE: EMBOQUILLADO COLOR A ELEGIR, CORTES RECTOS A 45°, REMATES Y DESPERDICIOS. LIMPIEZA DEL ÁREA DE TRABAJO Y RETIRO DE SOBRANTES AFUERA DE LA OBRA.</t>
  </si>
  <si>
    <t>SUMINISTRO Y COLOCACIÓN DE LAMBRIN DE AZULEJO PARA SANITARIOS  DE PRIMERA CALIDAD MARCA INTERCERAMIC MODELO CLASS COLOR BLANCO DE 20X20 CMS. COLOCADO CON PEGAZULEJO A PLOMO Y A HILO O JUNTEADO CON CEMENTO BLANCO A HUESO, TORELLO 5X20 CMS. COLOR AZUL A UNA ALTURA DE 1.80 MTS. SOBRE EL NIVEL DE PISO TERMINADO.</t>
  </si>
  <si>
    <t>SUMINISTRO Y COLOCACIÓN DE LOSETA CERAMICA ANTIDERRAPANTE DE PRIMERA CALIDAD MARCA INTERCERAMIC MODELO GRAY LINEA BELLAGIO DE 50X50 CMS.  ASENTADA CON MORTERO: CEMENTO-ARENA PROPORCION 1:4, JUNTA DE 1 CM. INCLUYE: EMBOQUILLADO COLOR A ELEGIR, CORTES RECTOS A 45°, REMATES Y DESPERDICIOS. LIMPIEZA DEL AREA DE TRABAJO Y RETIRO DE SOBRANTES AFUERA DE LA OBRA.</t>
  </si>
  <si>
    <t>A) MUROS</t>
  </si>
  <si>
    <t>B) TECHUMBRE</t>
  </si>
  <si>
    <t>UM-HYC-TM2-0010</t>
  </si>
  <si>
    <t>UM-HYC-CV-0020</t>
  </si>
  <si>
    <t>UM-HYC-PIN-0010</t>
  </si>
  <si>
    <t>UM-HYC-PRU-0010</t>
  </si>
  <si>
    <t>UM-HYC-TECH-0010</t>
  </si>
  <si>
    <t>UM-HYC-SUJ-0010</t>
  </si>
  <si>
    <t>UM-HYC-TECH-0030</t>
  </si>
  <si>
    <t>ACERO REDONDO LISO  5/8" A36, PARA CONTRAVIENTO (CV) EN CUBIERTA. INCLUYE: ROSCA DE 15 CM EN EXTREMOS DE ELEMENTO (M19X3 α60°), SUJETADOR PARA CV, CAJA DE ANGULO L 4" X 1/4" Y ATIESADOR CON SOLERA DE 3" X 1/4",  MONTAJE SEGÚN ESPECIFICACIONES AISC, ALINEAMIENTO, PREPARACIÓN Y LIMPIEZA DEL METAL MEDIANTE CHORREADO ABRASIVO O TÉCNICA SIMILAR PARA SU PINTADO, SOLDADURA CLASE E7018, TUERCA HEXAGONAL PESADA 3/4" (DIAMETRO NOMINAL),  Y TODO LO NECESARIO PARA SU CORRECTA INSTALACIÓN.</t>
  </si>
  <si>
    <t>SUMINISTRO Y APLICACIÓN DE PINTURA EPOXICA SISTEMA MACROPOXI 646 FAST CURE EPOXI COLOR BLANCO A DOS MANOS CON PISTOLA,  EN TODOS LOS ELEMENTOS METALICOS, CM1, CM2, TM1, TM2, TM3, VM1, L1, CV1, CV2, PLACAS BASES Y DE CONEXIÓN, ANGULOS, SUJETADORES. INCLUYE: PREPARACION DEL METAL DE ACUERDO A LA FICHA TÉCNICA DEL PRODUCTO, ANDAMIOS, HERRAMIENTAS Y EQUIPO, MATERIALES MENORES, MANO DE OBRA Y TODO LO NECESARIO PARA SU CORRECTA APLICACIÓN.</t>
  </si>
  <si>
    <t>REALIZACIÓN DE PRUEBA DE LIQUIDOS PENETRANTES A JUNTAS O UNIONES DE ELEMENTOS METÁLICOS CON SOLDADURA (POR PERSONAL DE LABORATORIO), CONSISTENTE EN LIMPIEZA DE LA JUNTA, APLICACIÓN DE LIQUIDO PENETRANTE, APLICACIÓN DE MATERIAL ABSORVENTE O POLVO SUSPENDIDO EN UN MEDIO ACUOSO COMO REVELADOR. INCLUYE: ANDAMIOS, HERRAMIENTA, PRESENTACIÓN DE INFORME DE ACUERDO A LA NORMA ANSI/AWS D1.1. (LAS JUSTAS O UNIONES A LAS QUE SE REALIZARAN LAS PRUEBAS SE DEFINIRAN EN OBRA)</t>
  </si>
  <si>
    <t>SUMINISTRO Y COLOCACIÓN DE SUJETADOR DE 80 CM DE LARGO PARA CANALÓN DE AGUA PLUVIAL ACERO ESTRUCTURAL PTR 51 X 3.2 A50. INCLUYE: CORTES,  MONTAJE SEGÚN ESPECIFICACIONES AISC, ALINEAMIENTO, PREPARACIÓN Y LIMPIEZA DEL METAL MEDIANTE CHORREADO ABRASIVO O TÉCNICA SIMILAR PARA SU PINTADO, SOLDADURA CLASE E7018, Y TODO LO NECESARIO PARA SU CORRECTA INSTALACIÓN.</t>
  </si>
  <si>
    <t>UM-HYC-CM2-0020</t>
  </si>
  <si>
    <t>UM-HYC-CM1-0020</t>
  </si>
  <si>
    <t>UM-HYC-PT/CM2-0020</t>
  </si>
  <si>
    <t>SUMINISTRO Y COLOCACIÓN DE PLACA TAPA CM1 DE ACERO A-36 DE 3/8", DE 25 X 25 CM. INCLUYE: CORTES, ALINEACION, MONTAJE, SOLDADURA CLASE E7018, PREPARACIÓN Y LIMPIEZA DEL METAL MEDIANTE CHORREADO ABRASIVO O TÉCNICA SIMILAR PARA SU PINTADO Y TODO LO NECESARIO PARA SU CORRECTA INSTALACIÓN.</t>
  </si>
  <si>
    <t>SUMINISTRO Y COLOCACIÓN DE PLACA TAPA CM2 DE ACERO A-36 DE 3/8", DE 30 X 30 CM. INCLUYE: CORTES, ALINEACION, MONTAJE, SOLDADURA CLASE E7018, PREPARACIÓN Y LIMPIEZA DEL METAL MEDIANTE CHORREADO ABRASIVO O TÉCNICA SIMILAR PARA SU PINTADO Y TODO LO NECESARIO PARA SU CORRECTA INSTALACIÓN.</t>
  </si>
  <si>
    <t>UM-HYC-PT/CM1-0020</t>
  </si>
  <si>
    <t>UM-HYC-TM1-0020</t>
  </si>
  <si>
    <t>PERFIL DE ACERO IPR 12" X6 3/4" X 38.70 KG/M, PARA TRABE METALICA TM1 EN CUBIERTA. INCLUYE: CORTES, MONTAJE SEGÚN ESPECIFICACIONES AISC, ALINEAMIENTO, PREPARACIÓN Y LIMPIEZA DEL METAL MEDIANTE CHORREADO ABRASIVO O TÉCNICA SIMILAR PARA SU PINTADO, SOLDADURA CLASE E7018,  Y TODO LO NECESARIO PARA SU CORRECTA INSTALACIÓN.</t>
  </si>
  <si>
    <t xml:space="preserve">PERFIL DE ACERO IPR 12" X 4" X 32.80 KG/M, PARA TRABE METALICA TM2 EN CUBIERTA. INCLUYE: CORTES, MONTAJE SEGÚN ESPECIFICACIONES AISC, ALINEAMIENTO, PREPARACIÓN Y LIMPIEZA DEL METAL MEDIANTE CHORREADO ABRASIVO O TÉCNICA SIMILAR PARA SU PINTADO, SOLDADURA CLASE E7018,  Y TODO LO NECESARIO PARA SU CORRECTA INSTALACIÓN. </t>
  </si>
  <si>
    <t>UM-HYC-LA-0030</t>
  </si>
  <si>
    <t>UM-HYC-CF-0030</t>
  </si>
  <si>
    <t>ACERO REDONDO LISO 3/8" A36, PARA CONTRAFLAMBEO (CF) EN CUBIERTA. INCLUYE: ROSCA EN EXTREMOS DE ELEMENTO (ESPECIFICADA EN PLANO), MONTAJE SEGÚN ESPECIFICACIONES AISC, ALINEAMIENTO, PREPARACIÓN Y LIMPIEZA DEL METAL MEDIANTE CHORREADO ABRASIVO O TÉCNICA SIMILAR PARA SU PINTADO, SOLDADURA CLASE E7018, TUERCA HEXAGONAL PESADA 3/8" (DIAMETRO NOMINAL),  Y TODO LO NECESARIO PARA SU CORRECTA INSTALACIÓN.</t>
  </si>
  <si>
    <t>C) CANCELERÍA</t>
  </si>
  <si>
    <t>TOTAL A) MUROS</t>
  </si>
  <si>
    <t>TOTAL B) TECHUMBRE</t>
  </si>
  <si>
    <t>TOTAL C) CANCELERÍA</t>
  </si>
  <si>
    <t>UM-HYC-PA-0010C</t>
  </si>
  <si>
    <t>UM-HYC-PA-0010D</t>
  </si>
  <si>
    <t>UM-HYC-PU-0061B</t>
  </si>
  <si>
    <t>UM-HYC-VA-0050B</t>
  </si>
  <si>
    <t>UM-HYC-VA-0060B</t>
  </si>
  <si>
    <t>SUMINISTRO Y COLOCACIÓN DE CANCELERÍA TIPO FIJA, DE ALUMINIO ANODIZADO NATURAL DE 3", FIJADA CON TAQUETES Y TORNILLOS SEGÚN DETALLES Y ESPECIFICACIONES DE PLANO.  INCLUYE:  CRISTAL FILTRASOL  DE 6 MM Ó ACRILICO ESMERILADO EN VENTANAS INTERIORES SEGÚN SE INDIQUE, HERRAJES, SELLADOR, VINILOS Y TODO LO NECESARIO PARA SU CORRECTA COLOCACIÓN.</t>
  </si>
  <si>
    <t>SUMINISTRO Y COLOCACIÓN DE CANCELERÍA TIPO VENTILAS DE PROYECCIÓN, DE ALUMINIO ANODIZADO NATURAL DE 3", FIJADA CON TAQUETES Y TORNILLOS SEGÚN DETALLES Y ESPECIFICACIONES DE PLANO.  INCLUYE:  CRISTAL TEMPLADO PLUSS DE 6 MM, EMPAQUE DE VINIL, CALZA DE GOMA DE 2MM, SILICÓN NEUTRO, JALADERA DE PROYECCIÓN, HERRAJES, SELLADOR, VINILOS Y TODO LO NECESARIO PARA SU CORRECTA COLOCACIÓN.</t>
  </si>
  <si>
    <t>SALIDA PARA RED Y TELEFONO EN MUROS Y PISOS A 30 CM. SOBRE NPT CON TUBO Y CONECTOR CONDUIT PVC 19 MM. DE DIAMETRO TIPO PESADO Y CHALUPA DE PVC DE 3/4" INCLUYE: RANURAS Y RESANES Y TODO LO NECESARIO PARA SU CORRECTA EJECUCION (VER PLANO ELECTRICO). Y TODO LO NECESARIO PARA SU CORRECTA EJECUCION Y FUNCIONAMIENTO.</t>
  </si>
  <si>
    <t>SUMINISTRO Y COLOCACIÓN DE ARBOTANTE INTERIOR, MODELO TL-1102/S MELSI SIN FOTOCELDA, MARCA TECNOLITE, ILUMINACION BLANCO FRIO, INCLUYE: CABLEADO AL TABLERO CONDUCTOR CALIBRE  No. 12 AWG. TIPO THW. MARCA CONDUMEX, CONEXIONES, APAGADORES, MISCELÁNEOS, PRUEBAS Y TODO LO NECESARIO PARA SU BUEN FUNCIONAMIENTO.</t>
  </si>
  <si>
    <t>SUMINISTRO Y COLOCACIÓN DE ARBOTANTE EXTERIOR, MODELO HLED-371/N AL MANAMA I C/FOTOCELDA MARCA TECNOLITE, INCLUYE: CABLEADO AL TABLERO CONDUCTOR CALIBRE  No. 14 AWG. TIPO THW. MARCA CONDUMEX, CONEXIONES, APAGADORES, MISCELÁNEOS, PRUEBAS Y TODO LO NECESARIO PARA SU BUEN FUNCIONAMIENTO.</t>
  </si>
  <si>
    <t>SUMINISTRO Y RELLENO DE MATERIAL DE BANCO COMPACTADO,  CON EQUIPO MECÁNICO (PLACA VIBRATORIA)  Y AGUA, EN CAPAS DE 20 CMS. ESPESOR AL 90% DE SU P.V.S. INCLUYE: ACARREO DENTRO DE LA OBRA  VOLUMEN MEDIDO COMPACTADO Y PRUEBAS DE LABORATORIO (INFORME DE CALIDAD Y PRUEBA DE COMPACTACIÓN).</t>
  </si>
  <si>
    <t>UM-CIM-RE-0020</t>
  </si>
  <si>
    <t>m3</t>
  </si>
  <si>
    <t>TRAZO Y NIVELACIÓN CON EQUIPO TOPOGRÁFICO, ESTABLECIENDO EJES DE REFERENCIA Y BANCOS DE NIVEL, INCLUYE: MATERIALES, MANO DE OBRA, EQUIPO, HERRAMIENTA Y TODO LO NECESARIO PARA SU CORRECTA EJECUCIÓN. (ÁREA DEL EDIFICIO)</t>
  </si>
  <si>
    <t>CONCRETO HECHO EN OBRA F'C=250 KG/CM2 EN CIMENTACIÓN, T.M.A. 3/4", INCLUYE: COLOCADO, VIBRADO, CURADO POR 7 DÍAS Y PRUEBAS DE LABORATORIO.</t>
  </si>
  <si>
    <t>SUMINISTRO Y APLICACIÓN DE IMPERMEABILIZANTE ASFÁLTICO EN CADENA ZOCLO, CADENA DE DESPLANTE EN TRES CARAS Y DOS HILADAS DE TABIQUE EN INTERIOR Y EXTERIOR, BASE SOLVENTE MARCA FESTER O SIMILAR, INCLUYE: MATERIALES, MANO DE OBRA, ACARREOS, DESPERDICIOS Y LIMPIEZA.</t>
  </si>
  <si>
    <t>CONCRETO PREMEZCLADO F´C=250KG/CM2 EN ESTRUCTURAS Y LOSAS, COLADO MONOLITICAMENTE CON T.M.A. 3/4" INCLUYE: COLOCADO, VIBRADO, CURADO DURANTE 7 DÍAS MINIMO (3 VECES AL DIA) Y PRUEBAS DE LABORATORIO, EN LOSAS DE AZOTEA INCLUYE AFINE Y ACABADO PARA RECIBIR IMPERMEABILIZANTE, EN 1 Y 2 NIVEL.</t>
  </si>
  <si>
    <t>CONCRETO HECHO EN OBRA CON UN F´C=250KG/CM2, EN ESTRUCTURA, T.M.A. 3/4" INCLUYE: ACARREOS, COLOCACIÓN, VIBRADO, CURADO DURANTE 7 DÍAS MÍNIMO, Y PRUEBAS DE LABORATORIO.</t>
  </si>
  <si>
    <t>MURO DE TABIQUE DE BARRO ROJO RECOCIDO 7X14X28 CM. DE 14 CM. DE ESPESOR, A DIFERENTES ALTURAS, EN HILADAS A PLOMO Y A NIVEL JUNTEADO CON CEMENTO-MORTERO-ARENA PROPORCIÓN 1/2:1:4 1/2  ACABADO COMÚN. INCLUYE: ANDAMIOS ELEVACIONES A UNA ALTURA DE HASTA 5 M, MANO DE OBRA, HERRAMIENTA Y MATERIALES, EN 1 Y 2 NIVEL.</t>
  </si>
  <si>
    <t>UM-IEL-C1/0-0010</t>
  </si>
  <si>
    <t>SUMINISTRO Y COLOCACION DE CABLE DESNUDO PARA TIERRA FISICA CALIBRE No. 2 AWG. MARCA, CONDUMEX O SIMILAR INCLUYE: CABLEADO, CONEXIONES, MISCELANEOS Y PRUEBAS.</t>
  </si>
  <si>
    <t>UM-IEL-D2-0010</t>
  </si>
  <si>
    <r>
      <t>SUMINISTRO Y COLOCACIÓN DE CABLE DESNUDO PARA TIERRA FÍSICA CALIBRE No. 4 AWG. MARCA, CONDUMEX O LATINCASA</t>
    </r>
    <r>
      <rPr>
        <sz val="10"/>
        <color rgb="FFFF0000"/>
        <rFont val="Calibri"/>
        <family val="2"/>
        <scheme val="minor"/>
      </rPr>
      <t xml:space="preserve"> </t>
    </r>
    <r>
      <rPr>
        <sz val="10"/>
        <rFont val="Calibri"/>
        <family val="2"/>
        <scheme val="minor"/>
      </rPr>
      <t>INCLUYE: CABLEADO, CONEXIONES, MISCELANEOS Y PRUEBAS.</t>
    </r>
  </si>
  <si>
    <t>UM-PRE-RT-0010</t>
  </si>
  <si>
    <t>RELLENO Y COMPACTADO (90% DE SU P.V.S.) DE MATERIAL PRODUCTO DE CORTE PARA FORMACIÓN DE TERRAPLÉN: INCLUYE: MAQUINARIA Y EQUIPO, MANO DE OBRA, PRUEBAS DE COMPACTACIÓN Y TODO LO NECESARIO PARA SU EJECUCIÓN.</t>
  </si>
  <si>
    <t>EXCAVACIÓN DE CEPA CON EQUIPO NEUMÁTICO, DE 0 A -2.00 M, EN MATERIAL TIPO C, INCLUYE:  AFINE DE TALUD, ACARREO DENTRO Y FUERA DE LA OBRA DEL MATERIAL NO UTILIZADO PRODUCTO DE EXCAVACIÓN A 100 MTS FUERA DE LA OBRA, HERRAMIENTA Y TODO LO NECESARIO PARA SU CORRECTA EJECUCIÓN.</t>
  </si>
  <si>
    <t>UM-CIM-EX-0040</t>
  </si>
  <si>
    <t>UM-AA-K2-0010B</t>
  </si>
  <si>
    <t>UM-AA-K3-0010B</t>
  </si>
  <si>
    <t>CASTILLO DE CONCRETO K3 Ó KS3 F´C=250KG/CM2 DE 14X25 CM. DE SECCIÓN, ARMADO CON 4 VARILLAS DEL #4 FY=4200KG/CM2 Y ESTRIBOS DEL #2, 6 @ 10, @ 17 CMS. INCLUYE: CIMBRA COMÚN, DESCIMBRADO, CRUCE DE VARILLAS, ANCLAJE, ESCUADRAS, MANO DE OBRA, HERRAMIENTA Y MATERIALES, EN 1 Y 2 NIVEL.</t>
  </si>
  <si>
    <t>CASTILLO DE CONCRETO  K4 Ó KS4 F´C=250KG/CM2 DE 14X50 CM. DE SECCIÓN, ARMADO CON 6 VARILLAS DEL #4 FY=4200KG/CM2 Y ESTRIBOS DEL #2, 6 @ 10, @ 17 CMS. INCLUYE: CIMBRA COMÚN, DESCIMBRADO, CRUCE DE VARILLAS, ANCLAJE, ESCUADRAS, MANO DE OBRA, HERRAMIENTA Y MATERIALES, EN 1 Y 2 NIVEL.</t>
  </si>
  <si>
    <t>UM-AA-K4-0010B</t>
  </si>
  <si>
    <t>CASTILLO DE CONCRETO K2 Ó KS2 F´C=250KG/CM2 DE 14X30 CM. DE SECCIÓN, ARMADO CON 6 VARILLAS DEL #4 FY=4200KG/CM2 Y ESTRIBOS DEL #2, 6 @ 10, @ 17 CMS. INCLUYE: CIMBRA COMÚN, DESCIMBRADO, CRUCE DE VARILLAS, ANCLAJE, ESCUADRAS, MANO DE OBRA, HERRAMIENTA Y MATERIALES, EN 1 Y 2 NIVEL.</t>
  </si>
  <si>
    <t>FIRME DE CONCRETO F`C=150KG/CM2 DE 10 CMS. DE ESPESOR CON MALLA ELECTROSOLDADA 6X6/10-10 REFORZADO, ACABADO ESCOBILLADO, INCLUYE: MATERIALES, ACARREOS, PREPARACION DE LA SUPERFICIE, NIVELACIÓN, CIMBRADO, COLADO, MANO DE OBRA, EQUIPO Y HERRAMIENTA.</t>
  </si>
  <si>
    <t>UM-AA-FI-0040A</t>
  </si>
  <si>
    <t>UM-HYC-PA-0010E</t>
  </si>
  <si>
    <t>BAJADA DE AGUAS PLUVIALES CON TUBO PVC DE 4” TIPO PESADO AHOGADA EN CASTILLO DE CONCRETO DE 15X20 CMS. NO ESTRUCTURAL. INCLUYE: SUMINISTRO Y COLOCACIÓN DE COLADERA HELVEX 4954, CODO Y TEE DE PVC DE 4”, TRABAJO TERMINADO PARA SU CONEXIÓN, PRUEBAS, MANO DE OBRA, HERRAMIENTA,  Y TODOS LOS ACCESORIOS Y MATERIALES NECESARIOS PARA SU BUEN FUNCIONAMIENTO.</t>
  </si>
  <si>
    <t>UM-AA-BA-0010</t>
  </si>
  <si>
    <t>SUMINISTRO Y COLOCACIÓN DE IMPERMEABILIZANTE EN AZOTEAS MARCA IMPERLLANTA A 2 MANOS COLOR TERRACOTA, REFORZADO CON MEMBRANA, GARANTIA A 7 AÑOS. INCL: PREPARACIÓN DE LA SUPERFICIE, (LIMPIEZA Y SELLADO CON MEZCLA DE IMPERLLANTA Y SELLADOR PROPORCIÓN 2:1), CALAFATEO DE GRIETAS EN CASO DE EXISTIR Y CHAFLANES CON CEMENTO PLÁSTICO (EMULASTIC DE COMEX), APLICACIÓN DE LA PRIMERA MANO PARA PROCEDER A LA COLOCACIÓN DE LA MENBRANA, TRASLAPES EN MEMBRANA, APLICACIÓN DE LA SEGUNDA MANO, RECORTES, ACARREO Y ELEVACION DE LOS MATERIALES A UNA ALTURA DE 7.80 MTS.</t>
  </si>
  <si>
    <t>UM-AA-IM-0020</t>
  </si>
  <si>
    <t>SALIDA PARA APAGADOR SENCILLO O DE ESCALERA Y CONTROL DE VENTILADOR CON CHALUPA DE PVC. TUBO Y CONECTOR CONDUIT DE PVC. TIPO PESADO DE 13 MM.,  INCLUYE: RANURAS, RESANES EN MUROS, GUIAS DE ACERO GALVANIZADO C. 14 Y TODO LO NECESARIO PARA SU CORRECTA EJECUCIÓN Y FUNCIONAMIENTO (VER PLANO ELECTRICO).</t>
  </si>
  <si>
    <t>UM-CIM-CD-0070</t>
  </si>
  <si>
    <t>CADENA INTERIOR DE DESPLANTE TIPO CD1 DE 14X25 CMS. COLADO MONOLITICO CON CONCRETO F'C=250KG/CM2, ARMADA CON 4 VARILLAS DEL #4 Y EST. #2 6 a 10 y @ 17 CM. EN AMBOS SENTIDOS, INCLUYE: CIMBRA COMÚN, COLADO, DESCIMBRADO, CRUCE DE VARILLAS, CURADO, MANO DE OBRA, HERRAMIENTAS Y MATERIALES.</t>
  </si>
  <si>
    <t>UM-CIM-CD-0070A</t>
  </si>
  <si>
    <t>CADENA PERIMETRAL DE DESPLANTE TIPO CD1 DE 14X25 CMS. COLADA MONOLITICAMENTE CON CONCRETO HIDRÁULICO F'C=250KG/CM2, ARMADA CON 4 VARILLAS DEL #4 Y EST. #2 6 a 10 y @ 17 CM. EN AMBOS SENTIDOS. INCLUYE: PREPARACIÓN DE ACERO (BARBA) DEL #2 @30CM, DE 54 CM DE LONGITUD, PARA CEJA, CIMBRA COMÚN, DESCIMBRADO, CRUCE DE VARILLAS, CURADO, MANO DE OBRA, HERRAMIENTAS Y MATERIALES.</t>
  </si>
  <si>
    <t xml:space="preserve">CADENA DE CONCRETO PARA ZOCLO F`C=250KG/CM2 DE 15X15 CM. ACABADO APARENTE ARMADO CON 2 VARILLAS DEL #3 FY=4200KG/CM2 Y ESTRIBOS DEL #2 @ 20 CM. INCLUYE: CIMBRADO, DESCIMBRADO, CRUCES DE VARILLAS, MANO DE OBRA, HERRAMIENTA Y MATERIALES, EN 1 Y 2 NIVEL.   </t>
  </si>
  <si>
    <t>APLICACIÓN DE PINTURA 100% ACRILICA, ACABADO MATE, BASE AGUA, DENSIDAD DE 1.025 - 1.38 G/ML, SOLIDOS EN PESO 50% MINIMO, EN ZOCLO DE CONCRETO CON ACABADO APARENTE O APLANADO, DE 10 CMS. DE ESPESOR COLOR INDICADO EN OBRA. INCLUYE: TRAZO, BOQUILLAS, MATERIALES, EQUIPO Y MANO DE OBRA.</t>
  </si>
  <si>
    <t>UM-AA-BA-0030A</t>
  </si>
  <si>
    <t>BAJADA DE AGUAS PLUVIALES CON TUBO PVC DE 4” TIPO PESADO FIJADO A MURO CON ABRAZADERAS. INCLUYE: CONEXIÓN A CANALÓN, SELLADO CON ACRILASTIC, CODO PVC DE 4”, TRABAJO TERMINADO PARA SU CONEXIÓN, PRUEBAS, MANO DE OBRA, HERRAMIENTA,  Y TODOS LOS ACCESORIOS Y MATERIALES NECESARIO PARA SU BUEN FUNCIONAMIENTO.</t>
  </si>
  <si>
    <t>UM-IHS-TS-0020</t>
  </si>
  <si>
    <t>SUMINISTRO Y TENDIDO DE TUBO SANIT. PVC REFORZADO DE 150MM DE DIAMETRO. INCLUYE: CONEXIÓN A REGISTROS DE LA LINEA DE DRENAJE, TRAZO, EXCAVACIÓN, CAMA DE ARENA, CODOS, COPLES, YEES, TEES, RELLENO, COMPACTACIÓN, MATERIALES MENORES, PRUEBAS Y TODO LO NECESARIO PARA SU CORRECTO FUNCIONAMIENTO.</t>
  </si>
  <si>
    <t>UM-IHS-TH/PVC-0050</t>
  </si>
  <si>
    <t>SUMINISTRO, INSTALACIÓN Y CONEXIÓN DE LÍNEA DE ALIMENTACIÓN HIDRAULICA CON TUBO DE PVC HIDRAULICO DE 1 1/4", INCLUYE: TRAZO, EXCAVACIÓN, TENDIDO DE TUBO, RELLENO COMPACTADO, CONEXIONES, MATERIALES MENORES, HERRAMIENTA, MANO DE OBRA, PRUEBA HIDROSTATICA Y TODO LO NECESARIO PARA SU BUEN FUNCIONAMIENTO. LIMPIEZA DEL ÁREA DE TRABAJO.</t>
  </si>
  <si>
    <t>UM-IHS-TH/PVC-0030</t>
  </si>
  <si>
    <t>SUMINISTRO, INSTALACIÓN Y CONEXIÓN DE LÍNEA DE ALIMENTACIÓN HIDRAULICA CON TUBO DE PVC HIDRAULICO DE 1", INCLUYE: TRAZO, EXCAVACIÓN, TENDIDO DE TUBO, RELLENO COMPACTADO, CONEXIONES, MATERIALES MENORES, HERRAMIENTA, MANO DE OBRA, PRUEBA HIDROSTATICA Y TODO LO NECESARIO PARA SU BUEN FUNCIONAMIENTO. LIMPIEZA DEL ÁREA DE TRABAJO.</t>
  </si>
  <si>
    <t>UM-IEL-LC/GALV-0010</t>
  </si>
  <si>
    <t>SALIDA PARA LUMINARIA Y CONTACTO, CON CAJA DE REGISTRO GALVANIZADA TIPO PESADO DE 4"X4", CONDULET CAJA REGISTRO FS-1 ENTRADA DE 1/2" CON ROSCA INTERIOR O CAJA REGISTRO LL13, LB13, LR13 SERIE OVALADA SERIE 3 CON ROSCA INTERIOR, TUBERIA GALVANIZADA CONDUIT LIGERA CON ROSCA, MONITOR Y CONTRA., INCLUYE: ABRAZADERA OMEGA O UNICANAL CON PERFIL DE SUJECIÓN, ESPARRAGO PARA COLGANTEO, GUIAS DE ACERO GALVANIZADO C.14 Y TODO LO NECESARIO PARA SU CORRECTA EJECUCION (VER PLANO ELÉCTRICO).</t>
  </si>
  <si>
    <t>UM-IEL-VE/GALV-0010</t>
  </si>
  <si>
    <t>SALIDA PARA VENTILADOR DE TECHO, CON CAJA DE REGISTRO GALVANIZADA TIPO PESADO DE 4" X 4", CONDULET CAJA REGISTRO FS-1 ENTRADA DE 1/2" CON ROSCA INTERIOR O CAJA REGISTRO LL13, LB13, LR13 SERIE OVALADA SERIE 3 CON ROSCA INTERIOR, TUBERIA GALVANIZADA CONDUIT LIGERA CON ROSCA, MONITOR Y CONTRA., INCLUYE: ABRAZADERA OMEGA O UNICANAL CON PERFIL DE SUJECIÓN, ESPARRAGO PARA COLGANTEO, GUIAS DE ACERO GALVANIZADO C.14 Y TODO LO NECESARIO PARA SU CORRECTA EJECUCION (VER PLANO ELÉCTRICO).</t>
  </si>
  <si>
    <t>UM-IEL-LU/LED-0040</t>
  </si>
  <si>
    <t>UM-IEL-LU/LED-0040C</t>
  </si>
  <si>
    <t>UM-IEL-AC/I-0020</t>
  </si>
  <si>
    <t>SUMINISTRO E INSTALACIÓN DE EQUIPO DE AIRE ACONDICIONADO TIPO MINISPLIT SOLO FRIO MCA. CARRIER CON CAPACIDAD DE 1.0 T.R. (12, OOO BTU'S) R-410A ECOLÓGICO ALTA EFICIENCIA 16 SEER A 220 VOLTS, 1F, 60 HZ, EN LA UNIDAD CONDENSADORA. INCLUYE: CONDUCTOR CALIBRE No. 10, CONEXIONES, MISCELANEOS, PRUEBAS Y TODO LO NECESARIO PARA SU CORRECTA INSTALACIÓN.</t>
  </si>
  <si>
    <t>UM-HYC-PL1/C4-0010</t>
  </si>
  <si>
    <t>UM-HYC-PL2/C2-0010</t>
  </si>
  <si>
    <t>UM-HYC-PL3/MC4-0010</t>
  </si>
  <si>
    <t>UM-HYC-PLA/-0010</t>
  </si>
  <si>
    <t>SUMINISTRO Y COLOCACIÓN DE PLACA PL1 DE ACERO A-36 DE 5/8", DE 20 X 35 CM, PARA FIJACIÓN DE COLUMNA METALICA CM2 A COLUMNA C4. INCLUYE: VARILLAS DE ARMADO DE COLUMNA DE CONCRETO DE ACUERDO A LAS ESPECIFICACIONES DEL PLANO ESTRUCTURAL, CORTES, ALINEACION, MONTAJE, SOLDADURA CLASE E7018, PREPARACIÓN Y LIMPIEZA DE LA PLACA MEDIANTE CHORREADO ABRASIVO O TÉCNICA SIMILAR PARA SU PINTADO Y TODO LO NECESARIO PARA SU CORRECTA INSTALACIÓN.</t>
  </si>
  <si>
    <t>SUMINISTRO Y COLOCACIÓN DE PLACA PL2 DE ACERO A-36 DE 5/8", DE 35 X 35 CM, PARA FIJACIÓN DE COLUMNA METALICA CM1 O CM2 A COLUMNA C2. INCLUYE: VARILLAS DE ARMADO DE COLUMNA DE CONCRETO DE ACUERDO A LAS ESPECIFICACIONES DEL PLANO ESTRUCTURAL, CORTES, ALINEACION, MONTAJE, SOLDADURA CLASE E7018, PREPARACIÓN Y LIMPIEZA DE LA PLACA MEDIANTE CHORREADO ABRASIVO O TÉCNICA SIMILAR PARA SU PINTADO Y TODO LO NECESARIO PARA SU CORRECTA INSTALACIÓN.</t>
  </si>
  <si>
    <t>SUMINISTRO Y COLOCACIÓN DE PLACA PL3 DE ACERO A-36 DE 5/8", DE 80 X 20 CM, PARA FIJACIÓN DE COLUMNA METALICA CM2 A MURO MC4. INCLUYE: VARILLAS DE ARMADO DE MURO DE CONCRETO DE ACUERDO A LAS ESPECIFICACIONES DEL PLANO ESTRUCTURAL, CORTES, ALINEACION, MONTAJE, SOLDADURA CLASE E7018, PREPARACIÓN Y LIMPIEZA DE LA PLACA MEDIANTE CHORREADO ABRASIVO O TÉCNICA SIMILAR PARA SU PINTADO Y TODO LO NECESARIO PARA SU CORRECTA INSTALACIÓN.</t>
  </si>
  <si>
    <t>UM-HYC-PLB/-0010</t>
  </si>
  <si>
    <t>SUMINISTRO Y COLOCACIÓN DE PLACAS DE CONEXIÓN PL-A (VER ESPECIFICACIONES EN PLANO ESTRUCTURAL), DE ACERO A-36 DE 5/8" DE 20X40 CM, PARA CONEXIÓN A MOMENTO TRABE TM1 O TM2 A COLUMNA. INCLUYE: CORTES, ALINEACIÓN, MONTAJE, SOLDADURA CLASE E7018, PREPARACIÓN Y LIMPIEZA DEL METAL MEDIANTE CHORREADO ABRASIVO O SIMILAR PARA SU PINTADO, Y TODO LO NECESARIO PARA SU CORRECTA INSTALACIÓN.</t>
  </si>
  <si>
    <t>SUMINISTRO Y COLOCACIÓN DE PLACAS DE CONEXIÓN PL-B (VER ESPECIFICACIONES EN PLANO ESTRUCTURAL), DE ACERO A-36 DE 5/8" DE 20X40 CM, PARA CONEXIÓN A MOMENTO TRABE TM1 O TM2 A COLUMNA. INCLUYE: CORTES, ALINEACIÓN, MONTAJE, SOLDADURA CLASE E7018, PREPARACIÓN Y LIMPIEZA DEL METAL MEDIANTE CHORREADO ABRASIVO O SIMILAR PARA SU PINTADO, Y TODO LO NECESARIO PARA SU CORRECTA INSTALACIÓN.</t>
  </si>
  <si>
    <t>UM-HYC-PLC/-0010</t>
  </si>
  <si>
    <t>SUMINISTRO Y COLOCACIÓN DE PLACAS DE CONEXIÓN PL-C (VER ESPECIFICACIONES EN PLANO ESTRUCTURAL), DE ACERO A-36 DE 3/8" DE 15X20 CM, PARA CONEXIÓN A MOMENTO TRABE TM1 O TM2 A COLUMNA. INCLUYE: CORTES, ALINEACIÓN, MONTAJE, SOLDADURA CLASE E7018, PREPARACIÓN Y LIMPIEZA DEL METAL MEDIANTE CHORREADO ABRASIVO O SIMILAR PARA SU PINTADO, Y TODO LO NECESARIO PARA SU CORRECTA INSTALACIÓN.</t>
  </si>
  <si>
    <t>UM-HYC-PLC/-0020</t>
  </si>
  <si>
    <t>SUMINISTRO Y COLOCACIÓN DE PLACAS DE CONEXIÓN PL-C (VER ESPECIFICACIONES EN PLANO ESTRUCTURAL), DE ACERO A-36 DE 1/4" DE 10X20 CM, PARA CONEXIÓN A MOMENTO TRABE TM1 O TM2 A COLUMNA. INCLUYE: CORTES, ALINEACIÓN, MONTAJE, SOLDADURA CLASE E7018, PREPARACIÓN Y LIMPIEZA DEL METAL MEDIANTE CHORREADO ABRASIVO O SIMILAR PARA SU PINTADO, Y TODO LO NECESARIO PARA SU CORRECTA INSTALACIÓN.</t>
  </si>
  <si>
    <t>PERFIL DE ACERO HSS 6X3/8" A500 G50, PARA COLUMNA METALICA CM2, INCLUYE: CORTES, MONTAJE SEGÚN ESPECIFICACIONES AISC, ALINEAMIENTO, PREPARACIÓN Y LIMPIEZA DEL METAL MEDIANTE CHORREADO ABRASIVO O TÉCNICA SIMILAR PARA SU PINTADO, SOLDADURA CLASE E7018, Y TODO LO NECESARIO PARA SU CORRECTA INSTALACIÓN SIGUIENDO LAS ESPECIFICACIONES DESCRITAS EN PLANOS ESTRUCTURALES.</t>
  </si>
  <si>
    <t>PERFIL DE ACERO HSS 8X3/8" A500 G50, PARA COLUMNA METALICA CM1, INCLUYE: CORTES, MONTAJE SEGÚN ESPECIFICACIONES AISC, ALINEAMIENTO, PREPARACIÓN Y LIMPIEZA DEL METAL MEDIANTE CHORREADO ABRASIVO O TÉCNICA SIMILAR PARA SU PINTADO, SOLDADURA CLASE E7018, Y TODO LO NECESARIO PARA SU CORRECTA INSTALACIÓN SIGUIENDO LAS ESPECIFICACIONES DESCRITAS EN PLANOS ESTRUCTURALES.</t>
  </si>
  <si>
    <t>SUMINISTRO Y COLOCACIÓN DE LUMINARIA DE SOBREPONER LED 2X28W MOD MONTISI LTL-2282 2XF28T5 4100°K BLANCO FRIO BASE G5 MARCA TECNOLITE CON BALASTRO ELÉCTRONICO PARA TUBOS T5 DE 2X28W,  INCLUYE: CABLEADO AL TABLERO CON CONDUCTOR CALIBRE  No. 12 AWG. TIPO THW. MARCA CONDUMEX, CONEXIONES, APAGADORES, MISCELÁNEOS, MATERIAL DE FIJACIÓN, PRUEBAS Y TODO LO NECESARIO PARA SU BUEN FUNCIONAMIENTO.</t>
  </si>
  <si>
    <t>SUMINISTRO Y COLOCACIÓN DE LUMINARIA DE SOBREPONER LED 2X28W MOD MONTISI LTL-2282 2XF28T5 4100°K BLANCO FRIO BASE G5 MARCA TECNOLITE CON BALASTRO ELÉCTRONICO PARA TUBOS T5 DE 2X28W,  INCLUYE: CABLEADO AL TABLERO CON CONDUCTOR CALIBRE  No. 12 AWG. TIPO THW. MARCA CONDUMEX, MATERIAL PARA COLGANTEO, CONEXIONES, APAGADORES, MISCELÁNEOS,  PRUEBAS Y TODO LO NECESARIO PARA SU BUEN FUNCIONAMIENTO.</t>
  </si>
  <si>
    <t>UM-IHS-PV-0010</t>
  </si>
  <si>
    <t>UM-IEL-C4/0-0010A</t>
  </si>
  <si>
    <t>UM-IEL-TE-0030</t>
  </si>
  <si>
    <t>SUMINISTRO Y TENDIDO DE TUBO CONDUIT PVC 3" DE DIÁMETRO TIPO PESADO PARA CONEXIÓN A LA RED GENERAL, INCLUYE: CONEXIÓN, TRAZO, EXCAVACIÓN, CAMA DE ARENA, RELLENO COMPACTADO, UNIÓN A REGISTRO, ENCOFRADO DE 20X20 CMS. CON CONCRETO HIDRÁULICO F´C=150KG/CM2 Y SALIDAS A REGISTRO INTERIOR, UNIDAD DE OBRA TERMINADA.</t>
  </si>
  <si>
    <t>UM-HYC-PTR2-0020</t>
  </si>
  <si>
    <t>PERFIL DE ACERO PTR 2" CAL 14. PARA FIJACIÓN DE VENTILADORES A CUBIERTA. INCLUYE: CORTES, MONTAJE SEGÚN ESPECIFICACIONES AISC, ALINEAMIENTO, PREPARACIÓN Y LIMPIEZA DEL METAL MEDIANTE CHORREADO ABRASIVO O TÉCNICA SIMILAR PARA SU PINTADO, SOLDADURA CLASE E7018,  Y TODO LO NECESARIO PARA SU CORRECTA INSTALACIÓN.</t>
  </si>
  <si>
    <t>UM-IHS-AB-0030</t>
  </si>
  <si>
    <t>CAP. 4</t>
  </si>
  <si>
    <t>HERRERÍA Y CARPINTERÍA</t>
  </si>
  <si>
    <t xml:space="preserve">CONSTRUCCIÓN DE EDIFICIO DE POSGRADO, CAMPUS PUERTO ESCONDIDO, EN LA UNIVERSIDAD DEL MAR, UN EDIFICIO DE 1,174 M2 EN DOS NIVELES, QUE ABARCA LA CONSTRUCCIÓN DE 1 LABORATORIO DE COMPUTO DE 99.91 M2, CONSTRUCCIÓN DE 5 AULAS 213.10 M2, CONSTRUCCIÓN DE 17 MÓDULOS PARA ASESORÍAS 348.67 M2, CONSTRUCCIÓN DE 4 SALAS DE TRABAJO 195.69 M2, CONSTRUCCIÓN DE SANITARIOS PARA HOMBRES Y MUJERES 37.65 M2, CONSTRUCCIÓN DE 1 CUBO PARA ESCALERAS 56.05 M2, CONSTRUCCIÓN DE PASILLOS 139.18 M2, CONSTRUCCIÓN DE VESTÍBULOS 60.05 M2, CONSTRUCCIÓN DE ÁREA COMÚN TECHADA 23.70 M2, EQUIPAMIENTO FIJO AIRE ACONDICIONADO 40 PZA., INSTALACIÓN ELÉCTRICA 5000 ML, INSTALACIÓN SANITARIA 20 ML, INSTALACIÓN HIDRÁULICA 35 ML, MUEBLE FIJO PARA SANITARIO MUJERES (WC Y LAVABO) 4 PZA. Y MUEBLE FIJO PARA SANITARIO HOMBRES (WC, MINGITORIO Y LAVABO) 4 PZA. LA ESTRUCTURA EN PLANTA BAJA ESTARÁ DESPLANTADA SOBRE UNA CIMENTACIÓN A BASE DE ZAPATAS CORRIDAS, MUROS Y COLUMNAS DE CONCRETO ARMADO, MURETES DE ENRASE, CADENA DE DESPLANTE F’C=250 KG/CM2, LOSA DE ENTREPISO DE CONCRETO ARMADO; LA ESTRUCTURA EN PLANTA ALTA ESTARÁ CONFORMADA POR COLUMNAS Y MUROS DE CONCRETO, REMATE DE COLUMNAS METÁLICAS PARA LIGAR LA ESTRUCTURA A BASE DE TRABES METÁLICAS, LARGUEROS, CONTRAFLAMBEO Y CONTRAVENTEO QUE SOPORTAN LA TECHUMBRE A BASE DE LÁMINA TIPO SÁNDWICH, CABALLETE Y CANALÓN PLUVIAL. LOS MUROS EN LOS DOS NIVELES SERÁN DE TABIQUE ROJO LIGADOS CON CASTILLOS Y CADENAS DE CONCRETO ARMADO, APLANADO EN INTERIOR Y EXTERIOR, ACABADO CON SELLADOR Y PINTURA VINÍLICA O LAMBRIN DE AZULEJO EN MUROS DE SANITARIOS, FIRME DE CONCRETO REFORZADO CON MALLA ELECTROSOLDADA Y TERMINADO CON LOSETA CERÁMICA,  CANCELERÍA DE ALUMINIO EN PUERTAS Y VENTANAS, INSTALACIÓN HIDRO-SANITARIA Y ELÉCTRICA.
</t>
  </si>
  <si>
    <t>CONSTRUCCIÓN DE EDIFICIO DE POSGRADO, CAMPUS PUERTO ESCONDIDO, EN LA UNIVERSIDAD DEL MAR EN LA LOCALIDAD PUERTO ESCONDIDO, MUNICIPIO DE SAN PEDRO MIXTEPEC DISTRITO 22,  CLAVE: 20ESU3005J</t>
  </si>
  <si>
    <t>CANALÓN DE AGUA PLUVIAL A BASE DE LÁMINA PREPINTADA DE LA LINEA METECNO CAL. 18. INCLUYE: CORTES, DOBLECES, MONTAJE SEGÚN ESPECIFICACIONES AISC, ALINEAMIENTO,  SOLDADURA CLASE E6013, RIGIZADOR DE LÁMINA CAL. 12, RETOQUES DE PINTURA Y TODO LO NECESARIO PARA SU CORRECTA INSTALACIÓN SIGUIENDO LAS ESPECIFICACIONES DESCRITAS EN PLANOS ESTRUCTURALES.</t>
  </si>
  <si>
    <t>UM-AA-FN-0010</t>
  </si>
  <si>
    <t xml:space="preserve">FORJADO DE NARIZ EN BANQUETAS, SE INCLUYE UNICAMENTE CIMBRA Y MANO DE OBRA. </t>
  </si>
  <si>
    <t>PINTURA VINILICA MARCA COMEX VINIMEX ACABADO SATINADO Y LAVABLE EN MUROS, COLUMNAS, TRABES Y PLAFÓN EN COLOR BLANCO OSTIÓN Y BLANCO AMANECER EN INTERIORES Y COLOR SIMILAR A EDIFICIOS EXISTENTES, APLICADO SOBRE UNA CAPA DE SELLADOR EN INTERIORES Y EXTERIORES, TRABAJO TERMINADO A DOS MANOS, INCLUYE: PREPRARACIÓN DE LA SUPERFICIE, REBABEAR Y PLASTE NECESARIO.</t>
  </si>
  <si>
    <t>PERFIL DE ACERO 8MT12 A36 , PARA LARGUEROS EN CUBIERTA L1. INCLUYE: CORTES, MONTAJE SEGÚN ESPECIFICACIONES AISC, ALINEAMIENTO, PREPARACIÓN Y LIMPIEZA DEL METAL MEDIANTE CHORREADO ABRASIVO O TÉCNICA SIMILAR PARA SU PINTADO, SOLDADURA CLASE E7018, CLIP DE LAMINA DE 1/4"X 4"X4" CON DOS TORNILLOS DE 3/8" DE ACERO INOXIDABLE, TUERCAS Y RONDANAS EN CONEXIÓN DE LARGUERO SOBRE TM O VM  Y TODO LO NECESARIO PARA SU CORRECTA INSTALACIÓN.</t>
  </si>
  <si>
    <t>SUMINISTRO Y COLOCACION DE PUERTA DE ACCESO ALUMINIO ANODIZADO NATURAL DE 3" A DOS HOJAS DE DOBLE ABATIMIENTO, DE 2.50 X 2.20 MTS. CON ANTEPECHO DE 2.50 X 0.23 MTS. FIJADA C/TAQUETES Y TORNILLOS, VER ESPECIFICACIONES DE PLANO, INCLUYE; CRISTAL FILTRASOL DE 6 MM. BISAGRAS HIDRAULICAS DE PISO (JACKSON), CHAPA PHILLIPS 575 DK, BARRA DE EMPUJE EN AMBOS SENTIDOS, SELLADO CON SILICON Y SELLADOR ACRILASTIC EN MARCOS, Y TODO LO NECESARIO PARA SU BUEN FUNCIONAMIENTO. (PUERTA P9)</t>
  </si>
  <si>
    <t>SUMINISTRO Y COLOCACION DE PUERTA DE ACCESO ALUMINIO ANODIZADO NATURAL DE 3" A DOS HOJAS DE DOBLE ABATIMIENTO, DE 2.00 X 2.20 MTS. FIJADA C/TAQUETES Y TORNILLOS, VER ESPECIFICACIONES DE PLANO, INCLUYE; CRISTAL FILTRASOL DE 6 MM. BISAGRAS HIDRAULICAS DE PISO (JACKSON), CHAPA PHILLIPS 575 DK, BARRA DE EMPUJE EN AMBOS SENTIDOS, SELLADO CON SILICON Y SELLADOR ACRILASTIC EN MARCOS, Y TODO LO NECESARIO PARA SU BUEN FUNCIONAMIENTO. (PUERTA P4)</t>
  </si>
  <si>
    <t>SUMINISTRO Y COLOCACION DE PUERTA DE ACCESO ALUMINIO ANODIZADO NATURAL DE 3" A DOS HOJAS DE DOBLE ABATIMIENTO, DE 3.00 X 2.20 MTS. CON ANTEPECHO DE 3.00 X 0.30 MTS. FIJADA C/TAQUETES Y TORNILLOS, VER ESPECIFICACIONES DE PLANO, INCLUYE; CRISTAL FILTRASOL DE 6 MM. BISAGRAS HIDRAULICAS DE PISO (JACKSON), CHAPA HERRALUM 1132 NATURAL, BARRA DE EMPUJE EN AMBOS SENTIDOS, SELLADO CON SILICON Y SELLADOR ACRILASTIC EN MARCOS, Y TODO LO NECESARIO PARA SU BUEN FUNCIONAMIENTO. (PUERTA P1)</t>
  </si>
  <si>
    <t>SUMINISTRO Y COLOCACION DE PUERTA DE EMERGENCIA (P2) DE 2.50 X 2.20 MTS. CON ANTEPECHO DE 2.50 X 0.30 MTS. DE CANCELERIA  DE ALUMINIO ANODIZADO  NATURAL DE 3", FIJADA CON TAQUETES Y TORNILLOS SEGÚN DETALLES Y ESPECIFICACIONES DE PLANO, INCLUYE: ENDUELADO DE ALUMINIO EN LA PARTE INFERIOR DE LAS HOJAS Y CRISTAL  FILTRASOL DE 6MM EN LA SUPERIOR. BARRA ANTIPÁNICO CON SEGURO DE RESBALÓN, BISAGRAS HIDRAULICAS DE PISO (JACKSON), SELLADOR CON SILICÓN Y SELLADOR ACRILASTIC EN MARCOS Y TODO LO NECESARIO PARA SU BUEN FUNCIONAMIENTO.</t>
  </si>
  <si>
    <t>SUMINISTRO Y COLOCACION DE PUERTA DE EMERGENCIA (P3) DE 1.60 X 2.20 MTS CON ANTEPECHO DE 1.60 X 0.30 MTS. DE CANCELERIA  DE ALUMINIO ANODIZADO  NATURAL DE 3", FIJADA CON TAQUETES Y TORNILLOS SEGÚN DETALLES Y ESPECIFICACIONES DE PLANO, INCLUYE: ENDUELADO DE ALUMINIO EN LA PARTE INFERIOR DE LAS HOJAS Y CRISTAL  FILTRASOL DE 6MM EN LA SUPERIOR. BARRA ANTIPÁNICO CON SEGURO DE RESBALÓN, BISAGRAS HIDRAULICAS DE PISO (JACKSON), SELLADOR CON SILICÓN Y SELLADOR ACRILASTIC EN MARCOS Y TODO LO NECESARIO PARA SU BUEN FUNCIONAMIENTO.</t>
  </si>
  <si>
    <t>UM-IHS-MU-0010</t>
  </si>
  <si>
    <t>SUMINISTRO Y COLOCACION DE LAVABO DE PEDESTAL MARCA AMERICAN ESTANDAR DE 8" MODELO # 01633.020 DE CERAMICA, COLOR BLANCO. INCLUYE: LLAVE ECONOMIZADORA, TV-105, CESPOL CROMADO, MANO DE OBRA, HERRAMIENTA Y TODOS LOS MATERIALES PARA SU CORRECTA FIJACION Y FUNCIONAMIENTO.</t>
  </si>
  <si>
    <t>UM-PRE-DF-0010</t>
  </si>
  <si>
    <t xml:space="preserve">DEMOLICIÓN DE FIRME DE 12CM, DE ESPESOR  DE CONCRETO ARMADO, A MANO CON MARRO Y CUÑA, INCLUYE: MANO DE OBRA, ACARREOS, EQUIPO  HERRAMIENTA,  ACOPIO Y RETIRO DE MATERIAL PRODUCTO DE LA DEMOLICIÓN Y LIMPIEZA DEL ÁREA DE TRABAJO. </t>
  </si>
  <si>
    <t>UM-HYC-BAINOX-0010</t>
  </si>
  <si>
    <t>SUMINISTRO Y COLOCACIÓN DE BARRANDAL EN ESCALERA Y RAMPA, CON PERFIL CIRCULAR DE ACERO INOXIDABLE DE 2" DE DIAMETRO PARA POSTES Y PASAMANO, ENTREPAÑO CON PERFIL CIRCULAR DE ACERO INOXIDABLE DE 1/2" DE DIAMETRO, FIJADOS AL FIRME CON TAQUETES EXPANSIVOS DE 1/4". INCLUYE: MATERIAL, HERRAMIENTA, MANO DE OBRA Y TODO LO NECESARIO PARA SU CORRECTA INSTALACIÓN.</t>
  </si>
  <si>
    <t>POZO DE VISITA COMUN, CON BROCAL TAPA CIEGA DE CONCRETO HECHO EN OBRA, MURO DE LADRILLO JUNTEADO C/MORTERO CEM-ARENA 1:3,  APLANADO INTER. Y EXTER., C/MORTERO CEM-ARENA 1:2, IMPERMEABILIZANTE INTEGRAL DE 2 CM DE ESP., CIMENT. DE CONCRETO SIMPLE F'C=210 KG/CM2 HASTA 10 CM SOBRE EL LOMO DE LA TUBERIA EFLUENTE, CON IMPERMEABILIZANTE INTEGAL., ANILLO DE CONCRETO SIMPLE DE F´C=210 KG/CM2 DE 10 CM DE ANCHO PARA TUBERÍAS INFLUENTES, MEDIA CAÑA D/CONRET. SIMPLE HASTA EJE DE TUBERIA EFLUENTE., ADAPTADOR PVC PARA ENTRONCAR AL POZO DE VISITA CON RECUBRIMIENTO EXTERIOR DE MORTERO.</t>
  </si>
  <si>
    <t>UM-HYC-PA-0040P</t>
  </si>
  <si>
    <t>UM-HYC-PACP-0010P</t>
  </si>
  <si>
    <t>UM-HYC-MA-0010P</t>
  </si>
  <si>
    <t>SUMINISTRO Y COLOCACION DE MAMPARAS EN BAÑOS DE ACERO PORCELANIZADO SOBRE LAMINA CAL. 24 D DE 1.50 MT DE ALTURA, PUERTAS DE 0.80 X 1.50 MTS, DE FIJADA AL PISO A 30 CMS DEL N.P.T. Y MURO CON TAQUETES EXPANSIVOS. INCLUYE;  PERFIL TUBULAR CUADRADO GALVANIZADO CALIBRE 20 DE 3/4" X 3/4", PLACA DE CARTÓN EN FORMA DE PANAL DE 3/4" (HONEY COMB), ADHESIVO DE CONTACTO DE PRIMERA CALIDAD, MOLDURA PERIMETRAL DE ALUMINIO NATURAL MATE BOLEADO CON CORTES A 45°, PASADOR PARA MAMPARA-CROMADO AMERICANO, HERRAJES DE ACERO INOXIDABLE, SOLDARURA, REMACHES, TORNILLERÍA, TAQUETES Y TODO LO NECESARIO PARA SU BUEN FUNCIONAMIENTO</t>
  </si>
  <si>
    <t>SUMINISTRO Y COLOCACIÓN DE TECHUMBRE A BASE DE PANEL METÁLICO TIPO SANDWICH PARA CUBIERTA, INYECTADO EN LINEA CONTINUA CON POLIURETANO EXPANDIDO DE ALTA DENSIDAD (40KG/M3) Y AMBAS CARAS DE ACERO GALVANIZADO PREPINTADO DE 1 1/2" CAL 26/26. INCLUYE: CABALLETE LISO, CLOSURE, TAPAGOTERO GL DE 1"  Y 1.5" CLIP DE CUBIERTA CAPELOTE,  TORNILLOS AUTOTALADRANTES CON NEOPRENO CABEZA PINTADA PARA FIJACIÓN, MONTAJE, TRASLADOS, ELEVACIONES, SELLADOR NP1 COLOR BLANCO EN UNIONES Y TODO LO NECESARIO PARA SU CORRECTA INSTALACIÓN.</t>
  </si>
  <si>
    <t>SUMINISTRO Y COLOCACIÓN DE CONDUCTOR CALIBRE No. 1/0  AWG DE COBRE. MARCA CONDUMEX O SIMILAR INCLUYE: CABLEADO, CONEXIONES, MISCELANEOS Y PRUEBAS.</t>
  </si>
  <si>
    <t>SUMINISTRO Y COLOCACION DE CONDUCTOR TRIPLEX MARCA VULCANEL O VULCALAT XLP-DRS 90°C, 600V DE COBRE Y AISLAMIENTO XLP, CALIBRE 4/0 AWG DE COBRE (3X4/0), INCLUYE: CABLEADO, CONEXIONES, MISCELANEOS Y PRUEBAS.</t>
  </si>
  <si>
    <t>SUMINISTRO Y COLOCACION DE PUERTA DE ACCESO DE ACERO PORCELANIZADO SOBRE LAMINA CAL. 24 DE 1.00 X 2.20 MTS. VER ESPECIFICACIONES DE PLANO, INCLUYE;  PERFIL TUBULAR CUADRADO GALVANIZADO CALIBRE 20 DE 1 1/4" X 3/4", PLACA DE CARTÓN EN FORMA DE PANAL DE 1 1/4" (HONEY COMB), ADHESIVO DE CONTACTO DE PRIMERA CALIDAD, MOLDURA PERIMETRAL DE ALUMINIO ANODIZADO NATURAL DE 1 1/2" CON CORTES A 45°, BISAGRAS DE ACERO INOXIDABLE, MIRILLA, CHAPA PHILLIPS 575 DK Y TODO LO NECESARIO PARA SU BUEN FUNCIONAMIENTO. (PUERTA P8B)</t>
  </si>
  <si>
    <t>SUMINISTRO Y COLOCACION DE PUERTA DE ACCESO DE ACERO PORCELANIZADO SOBRE LAMINA CAL. 24 DE 1.20 X 2.20 MTS. VER ESPECIFICACIONES DE PLANO, INCLUYE;  PERFIL TUBULAR CUADRADO GALVANIZADO CALIBRE 20 DE 1 1/4" X 3/4", PLACA DE CARTÓN EN FORMA DE PANAL DE 1 1/4" (HONEY COMB), ADHESIVO DE CONTACTO DE PRIMERA CALIDAD, MOLDURA PERIMETRAL DE ALUMINIO ANODIZADO NATURAL DE 1 1/2" CON CORTES A 45°, BISAGRAS DE ACERO INOXIDABLE, MIRILLA, CHAPA PHILLIPS 575 DK Y TODO LO NECESARIO PARA SU BUEN FUNCIONAMIENTO. (PUERTA P8)</t>
  </si>
  <si>
    <t>SUMINISTRO Y COLOCACIÓN DE ESPEJO DE 1.70X 0.60 MTS CON MARCO DE ALUMINIO, INCLUYE: MATERIALES, EQUIPO, MANO DE OBRA, ELEMENTOS DE FIJACIÓN Y HERRAMIENTA.</t>
  </si>
  <si>
    <t>FIRME EN RAMPA  CONCRETO F`C=150KG/CM2 DE 10 CMS. DE ESPESOR, CON GRANZON DE 1/4", MALLA ELECTROSOLDADA 6X6/10-10 ACABADO ESCOBILLADO. INCLUYE: MATERIALES, ACARREOS, PREPARACIÓN DE LA SUPERFICIE, NIVELACIÓN, CIMBRADO, COLADO, MANO DE OBRA, EQUIPO Y HERRAMIENTA.</t>
  </si>
  <si>
    <t>UM-OE-PC-0030</t>
  </si>
  <si>
    <t>UM-AA-FI-0010</t>
  </si>
  <si>
    <t>FIRME DE CONCRETO F`C=250KG/CM2 DE 10 CMS. DE ESPESOR CON MALLA ELECTROSOLDADA 6X6/10-10 REFORZADO ACABADO ESCOBILLADO. INCLUYE: MATERIALES, ACARREOS, PREPARACIÓN DE LA SUPERFICIE, NIVELACIÓN, CIMBRADO, COLADO, MANO DE OBRA, EQUIPO Y HERRAMIENTA.</t>
  </si>
  <si>
    <t>SUMINISTRO Y COLOCACION DE PUERTA DE ACCESO DE ACERO PORCELANIZADO SOBRE LAMINA CAL. 24 DE 1.00  X 2.20 MTS. VER ESPECIFICACIONES DE PLANO, INCLUYE;  PERFIL TUBULAR CUADRADO GALVANIZADO CALIBRE 20 DE 1 1/4" X 3/4", PLACA DE CARTÓN EN FORMA DE PANAL DE 1 1/4" (HONEY COMB), ADHESIVO DE CONTACTO DE PRIMERA CALIDAD, MOLDURA PERIMETRAL DE ALUMINIO ANODIZADO NATURAL DE 1 1/2" CON CORTES A 45°, BISAGRAS DE ACERO INOXIDABLE, MIRILLA, CHAPA PHILLIPS 575 DK Y TODO LO NECESARIO PARA SU BUEN FUNCIONAMIENTO. (PUERTA P6)</t>
  </si>
  <si>
    <t>SUMINISTRO Y COLOCACION DE PUERTA DE ACCESO DE ACERO PORCELANIZADO SOBRE LAMINA CAL. 24 DE 1.20 X 2.20 MTS. VER ESPECIFICACIONES DE PLANO, INCLUYE;  PERFIL TUBULAR CUADRADO GALVANIZADO CALIBRE 20 DE 1 1/4" X 3/4", PLACA DE CARTÓN EN FORMA DE PANAL DE 1 1/4" (HONEY COMB), ADHESIVO DE CONTACTO DE PRIMERA CALIDAD, MOLDURA PERIMETRAL DE ALUMINIO ANODIZADO NATURAL DE 1 1/2" CON CORTES A 45°, BISAGRAS DE ACERO INOXIDABLE, MIRILLA, CHAPA PHILLIPS 575 DK Y TODO LO NECESARIO PARA SU BUEN FUNCIONAMIENTO. (PUERTA P7)</t>
  </si>
  <si>
    <t>UM-HYC-PA-0050P</t>
  </si>
  <si>
    <t>UM-IEL-TA-0010NF</t>
  </si>
  <si>
    <t>SUMINISTRO Y COLOCACION DE TABLERO DE  ALUMBRADO PARA  30 CIRCUITOS 3 FASES 4 HILOS MCA. SQUARED. INCLUYE INTERRUPTOR TERMOMAGNETICO PRINCIPAL DE 100 AMPERES MODELO NF304AB12F</t>
  </si>
  <si>
    <t>UM-IEL-TAC-0010NF</t>
  </si>
  <si>
    <t>UM-IEL-TAC-0020NF</t>
  </si>
  <si>
    <t>SUMINISTRO Y COLOCACION DE TABLERO DE DISTRIBUCIÓN PARA AIRE ACONDICIONADO, PARA  30 CIRCUITOS 3 FASES 4 HILOS MCA. SQUARED. INCLUYE INTERRUPTOR TERMOMAGNETICO PRINCIPAL DE 125 AMPERES MODELO NF304AB22F</t>
  </si>
  <si>
    <t>SUMINISTRO Y COLOCACION DE TABLERO DE DISTRIBUCIÓN PARA AIRE ACONDICIONADO, PARA  42 CIRCUITOS 1 FASES 3 HILOS MCA. SQUARED. INCLUYE INTERRUPTOR TERMOMAGNETICO PRINCIPAL DE 125 AMPERES MODELO NF523AB22F</t>
  </si>
  <si>
    <t>UM-IEL-AC/I-0030</t>
  </si>
  <si>
    <t>SUMINISTRO E INSTALACIÓN DE EQUIPO DE AIRE ACONDICIONADO TIPO MINISPLIT SOLO FRIO MCA. CARRIER CON CAPACIDAD DE 2.0 T.R. (24, OOO BTU'S) R-410A ECOLÓGICO ALTA EFICIENCIA 16 SEER A 220 VOLTS, 1F, 60 HZ, EN LA UNIDAD CONDENSADORA. INCLUYE: CONDUCTOR CALIBRE No. 10, CONEXIONES, MISCELANEOS, PRUEBAS Y TODO LO NECESARIO PARA SU CORRECTA INSTALACIÓN.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</si>
</sst>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_(* &quot;$&quot;\ #,##0.00_)"/>
    <numFmt numFmtId="167" formatCode="&quot;$&quot;#,##0.00"/>
    <numFmt numFmtId="168" formatCode="_(&quot;$&quot;* #,##0.00_);_(&quot;$&quot;* \(#,##0.00\);_(&quot;$&quot;* &quot;-&quot;??_);_(@_)"/>
    <numFmt numFmtId="169" formatCode="_-[$€-2]* #,##0.00_-;\-[$€-2]* #,##0.00_-;_-[$€-2]* &quot;-&quot;??_-"/>
  </numFmts>
  <fonts count="47">
    <font>
      <sz val="10"/>
      <name val="Arial"/>
    </font>
    <font>
      <sz val="8"/>
      <name val="Arial"/>
      <family val="2"/>
    </font>
    <font>
      <sz val="9"/>
      <name val="Arial"/>
      <family val="2"/>
    </font>
    <font>
      <sz val="8"/>
      <name val="Arial"/>
      <family val="2"/>
    </font>
    <font>
      <sz val="7"/>
      <name val="Arial Narrow"/>
      <family val="2"/>
    </font>
    <font>
      <sz val="10"/>
      <name val="Arial"/>
      <family val="2"/>
    </font>
    <font>
      <b/>
      <sz val="10"/>
      <name val="Arial"/>
      <family val="2"/>
    </font>
    <font>
      <sz val="10"/>
      <name val="Arial"/>
      <family val="2"/>
    </font>
    <font>
      <sz val="7"/>
      <name val="Arial"/>
      <family val="2"/>
    </font>
    <font>
      <sz val="18"/>
      <name val="AvantGarde Bk BT"/>
      <family val="2"/>
    </font>
    <font>
      <sz val="16"/>
      <name val="AvantGarde Bk BT"/>
      <family val="2"/>
    </font>
    <font>
      <sz val="10"/>
      <name val="AvantGarde Bk BT"/>
      <family val="2"/>
    </font>
    <font>
      <sz val="10.5"/>
      <name val="AvantGarde Bk BT"/>
      <family val="2"/>
    </font>
    <font>
      <sz val="10"/>
      <name val="Arial Black"/>
      <family val="2"/>
    </font>
    <font>
      <sz val="9"/>
      <name val="Arial Black"/>
      <family val="2"/>
    </font>
    <font>
      <b/>
      <sz val="17"/>
      <color rgb="FF000080"/>
      <name val="AvantGarde Bk BT"/>
      <family val="2"/>
    </font>
    <font>
      <b/>
      <sz val="12"/>
      <name val="AvantGarde Bk BT"/>
      <family val="2"/>
    </font>
    <font>
      <b/>
      <sz val="30"/>
      <name val="AvantGarde Bk BT"/>
      <family val="2"/>
    </font>
    <font>
      <b/>
      <sz val="10.5"/>
      <name val="AvantGarde Bk BT"/>
      <family val="2"/>
    </font>
    <font>
      <b/>
      <sz val="24"/>
      <name val="AvantGarde Bk BT"/>
      <family val="2"/>
    </font>
    <font>
      <b/>
      <sz val="12"/>
      <name val="Arial Narrow"/>
      <family val="2"/>
    </font>
    <font>
      <b/>
      <sz val="22"/>
      <name val="AvantGarde Bk BT"/>
      <family val="2"/>
    </font>
    <font>
      <b/>
      <sz val="11"/>
      <name val="Calibri"/>
      <family val="2"/>
      <scheme val="minor"/>
    </font>
    <font>
      <b/>
      <sz val="12"/>
      <name val="Calibri"/>
      <family val="2"/>
      <scheme val="minor"/>
    </font>
    <font>
      <sz val="11"/>
      <name val="Calibri"/>
      <family val="2"/>
      <scheme val="minor"/>
    </font>
    <font>
      <b/>
      <i/>
      <sz val="11"/>
      <name val="Calibri"/>
      <family val="2"/>
      <scheme val="minor"/>
    </font>
    <font>
      <b/>
      <sz val="10"/>
      <name val="Calibri"/>
      <family val="2"/>
      <scheme val="minor"/>
    </font>
    <font>
      <sz val="10"/>
      <name val="Calibri"/>
      <family val="2"/>
      <scheme val="minor"/>
    </font>
    <font>
      <sz val="9"/>
      <name val="Calibri"/>
      <family val="2"/>
      <scheme val="minor"/>
    </font>
    <font>
      <i/>
      <sz val="14"/>
      <name val="Calibri"/>
      <family val="2"/>
      <scheme val="minor"/>
    </font>
    <font>
      <b/>
      <sz val="10"/>
      <color rgb="FFFF0000"/>
      <name val="Arial"/>
      <family val="2"/>
    </font>
    <font>
      <b/>
      <sz val="14"/>
      <name val="Calibri"/>
      <family val="2"/>
      <scheme val="minor"/>
    </font>
    <font>
      <b/>
      <sz val="16"/>
      <name val="Calibri"/>
      <family val="2"/>
      <scheme val="minor"/>
    </font>
    <font>
      <i/>
      <sz val="12"/>
      <name val="Calibri"/>
      <family val="2"/>
      <scheme val="minor"/>
    </font>
    <font>
      <b/>
      <sz val="20"/>
      <name val="Calibri"/>
      <family val="2"/>
      <scheme val="minor"/>
    </font>
    <font>
      <sz val="10"/>
      <color rgb="FFFF0000"/>
      <name val="Calibri"/>
      <family val="2"/>
      <scheme val="minor"/>
    </font>
    <font>
      <sz val="26"/>
      <name val="Arial"/>
      <family val="2"/>
    </font>
    <font>
      <b/>
      <i/>
      <sz val="10"/>
      <name val="Calibri"/>
      <family val="2"/>
      <scheme val="minor"/>
    </font>
    <font>
      <i/>
      <sz val="10"/>
      <name val="Calibri"/>
      <family val="2"/>
      <scheme val="minor"/>
    </font>
    <font>
      <b/>
      <sz val="10"/>
      <name val="AvantGarde Bk BT"/>
      <family val="2"/>
    </font>
    <font>
      <b/>
      <u/>
      <sz val="11"/>
      <name val="Calibri"/>
      <family val="2"/>
      <scheme val="minor"/>
    </font>
    <font>
      <b/>
      <u/>
      <sz val="10"/>
      <name val="Calibri"/>
      <family val="2"/>
      <scheme val="minor"/>
    </font>
    <font>
      <b/>
      <i/>
      <u/>
      <sz val="10"/>
      <name val="Calibri"/>
      <family val="2"/>
      <scheme val="minor"/>
    </font>
    <font>
      <b/>
      <sz val="10"/>
      <color rgb="FFFF0000"/>
      <name val="Calibri"/>
      <family val="2"/>
      <scheme val="minor"/>
    </font>
    <font>
      <sz val="10"/>
      <color rgb="FFFF0000"/>
      <name val="Arial"/>
      <family val="2"/>
    </font>
    <font>
      <b/>
      <i/>
      <u val="singleAccounting"/>
      <sz val="20"/>
      <name val="Arial"/>
      <family val="2"/>
    </font>
    <font>
      <b/>
      <i/>
      <u val="singleAccounting"/>
      <sz val="16"/>
      <name val="Arial"/>
      <family val="2"/>
    </font>
  </fonts>
  <fills count="5">
    <fill>
      <patternFill patternType="none"/>
    </fill>
    <fill>
      <patternFill patternType="gray125"/>
    </fill>
    <fill>
      <patternFill patternType="solid">
        <fgColor indexed="55"/>
        <bgColor indexed="64"/>
      </patternFill>
    </fill>
    <fill>
      <patternFill patternType="solid">
        <fgColor theme="7" tint="0.59999389629810485"/>
        <bgColor indexed="64"/>
      </patternFill>
    </fill>
    <fill>
      <patternFill patternType="solid">
        <fgColor theme="7" tint="0.79998168889431442"/>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double">
        <color indexed="64"/>
      </right>
      <top/>
      <bottom style="hair">
        <color indexed="64"/>
      </bottom>
      <diagonal/>
    </border>
    <border>
      <left style="hair">
        <color indexed="64"/>
      </left>
      <right style="hair">
        <color indexed="64"/>
      </right>
      <top style="hair">
        <color indexed="64"/>
      </top>
      <bottom style="hair">
        <color indexed="64"/>
      </bottom>
      <diagonal/>
    </border>
  </borders>
  <cellStyleXfs count="9">
    <xf numFmtId="0" fontId="0" fillId="0" borderId="0"/>
    <xf numFmtId="44" fontId="7" fillId="0" borderId="0" applyFont="0" applyFill="0" applyBorder="0" applyAlignment="0" applyProtection="0"/>
    <xf numFmtId="0" fontId="5" fillId="0" borderId="0"/>
    <xf numFmtId="0" fontId="5" fillId="0" borderId="0"/>
    <xf numFmtId="169" fontId="5" fillId="0" borderId="0" applyFont="0" applyFill="0" applyBorder="0" applyAlignment="0" applyProtection="0"/>
    <xf numFmtId="16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cellStyleXfs>
  <cellXfs count="218">
    <xf numFmtId="0" fontId="0" fillId="0" borderId="0" xfId="0"/>
    <xf numFmtId="0" fontId="0" fillId="0" borderId="0" xfId="0" applyFill="1" applyBorder="1"/>
    <xf numFmtId="165" fontId="0" fillId="0" borderId="0" xfId="0" applyNumberFormat="1" applyFill="1" applyBorder="1"/>
    <xf numFmtId="0" fontId="4" fillId="0" borderId="0" xfId="0" applyNumberFormat="1" applyFont="1" applyFill="1" applyAlignment="1" applyProtection="1">
      <alignment horizontal="left" vertical="center"/>
    </xf>
    <xf numFmtId="44" fontId="0" fillId="0" borderId="0" xfId="0" applyNumberFormat="1" applyFill="1" applyBorder="1"/>
    <xf numFmtId="4" fontId="3" fillId="0" borderId="0" xfId="0" applyNumberFormat="1" applyFont="1" applyFill="1" applyBorder="1" applyAlignment="1">
      <alignment shrinkToFit="1"/>
    </xf>
    <xf numFmtId="0" fontId="1" fillId="0" borderId="0" xfId="0" applyFont="1" applyFill="1" applyBorder="1"/>
    <xf numFmtId="0" fontId="2" fillId="0" borderId="0" xfId="0" applyFont="1" applyFill="1" applyBorder="1"/>
    <xf numFmtId="0" fontId="1" fillId="0" borderId="0" xfId="0" applyFont="1" applyBorder="1"/>
    <xf numFmtId="166" fontId="3" fillId="0" borderId="0" xfId="0" applyNumberFormat="1" applyFont="1" applyFill="1" applyBorder="1" applyAlignment="1" applyProtection="1">
      <alignment horizontal="center" vertical="center"/>
    </xf>
    <xf numFmtId="0" fontId="8" fillId="0" borderId="0" xfId="0" applyFont="1" applyFill="1" applyBorder="1"/>
    <xf numFmtId="0" fontId="9" fillId="0" borderId="0" xfId="0" applyFont="1"/>
    <xf numFmtId="0" fontId="10" fillId="0" borderId="0" xfId="0" applyFont="1"/>
    <xf numFmtId="0" fontId="1" fillId="0" borderId="0" xfId="0" applyFont="1"/>
    <xf numFmtId="0" fontId="11" fillId="0" borderId="0" xfId="0" applyFont="1" applyAlignment="1">
      <alignment vertical="center"/>
    </xf>
    <xf numFmtId="0" fontId="12" fillId="0" borderId="0" xfId="0" applyFont="1" applyAlignment="1">
      <alignment vertical="center"/>
    </xf>
    <xf numFmtId="0" fontId="1" fillId="0" borderId="0" xfId="0" applyFont="1" applyAlignment="1">
      <alignment horizontal="left" vertical="top"/>
    </xf>
    <xf numFmtId="0" fontId="0" fillId="0" borderId="0" xfId="0" applyAlignment="1">
      <alignment horizontal="center" vertical="top"/>
    </xf>
    <xf numFmtId="0" fontId="0" fillId="0" borderId="0" xfId="0" applyAlignment="1">
      <alignment horizontal="center"/>
    </xf>
    <xf numFmtId="0" fontId="1" fillId="0" borderId="0" xfId="0" applyFont="1" applyAlignment="1">
      <alignment horizontal="left"/>
    </xf>
    <xf numFmtId="0" fontId="5" fillId="0" borderId="0" xfId="6"/>
    <xf numFmtId="0" fontId="2" fillId="0" borderId="0" xfId="6" applyFont="1" applyAlignment="1">
      <alignment horizontal="justify" vertical="center" wrapText="1"/>
    </xf>
    <xf numFmtId="0" fontId="13" fillId="0" borderId="0" xfId="6" applyFont="1"/>
    <xf numFmtId="0" fontId="13" fillId="0" borderId="0" xfId="6" applyFont="1" applyAlignment="1">
      <alignment horizontal="center"/>
    </xf>
    <xf numFmtId="0" fontId="13" fillId="0" borderId="0" xfId="6" applyFont="1" applyBorder="1"/>
    <xf numFmtId="168" fontId="14" fillId="0" borderId="0" xfId="7" applyNumberFormat="1" applyFont="1" applyBorder="1" applyAlignment="1">
      <alignment horizontal="center" vertical="center"/>
    </xf>
    <xf numFmtId="0" fontId="6" fillId="0" borderId="0" xfId="6" applyFont="1" applyAlignment="1">
      <alignment horizontal="right"/>
    </xf>
    <xf numFmtId="0" fontId="6" fillId="0" borderId="0" xfId="6" applyFont="1" applyAlignment="1">
      <alignment horizontal="center"/>
    </xf>
    <xf numFmtId="0" fontId="5" fillId="0" borderId="0" xfId="6" applyBorder="1"/>
    <xf numFmtId="0" fontId="5" fillId="0" borderId="0" xfId="6" applyFill="1" applyBorder="1"/>
    <xf numFmtId="0" fontId="5" fillId="0" borderId="0" xfId="6" applyBorder="1" applyAlignment="1">
      <alignment horizontal="center"/>
    </xf>
    <xf numFmtId="0" fontId="6" fillId="0" borderId="0" xfId="6" applyFont="1" applyBorder="1" applyAlignment="1">
      <alignment horizontal="center"/>
    </xf>
    <xf numFmtId="0" fontId="15" fillId="0" borderId="0" xfId="6" applyFont="1" applyAlignment="1">
      <alignment vertical="center" wrapText="1"/>
    </xf>
    <xf numFmtId="0" fontId="16" fillId="0" borderId="0" xfId="0" applyFont="1" applyAlignment="1">
      <alignment vertical="center"/>
    </xf>
    <xf numFmtId="0" fontId="5" fillId="0" borderId="0" xfId="6" applyFont="1"/>
    <xf numFmtId="166" fontId="20" fillId="0" borderId="0" xfId="0" applyNumberFormat="1" applyFont="1" applyFill="1" applyBorder="1" applyAlignment="1" applyProtection="1">
      <alignment vertical="center" wrapText="1"/>
    </xf>
    <xf numFmtId="0" fontId="5" fillId="0" borderId="0" xfId="0" applyFont="1"/>
    <xf numFmtId="0" fontId="23" fillId="2" borderId="1" xfId="3" applyFont="1" applyFill="1" applyBorder="1" applyAlignment="1">
      <alignment horizontal="center" vertical="center"/>
    </xf>
    <xf numFmtId="0" fontId="24" fillId="0" borderId="0" xfId="0" applyFont="1" applyAlignment="1">
      <alignment horizontal="justify" vertical="justify" wrapText="1"/>
    </xf>
    <xf numFmtId="0" fontId="25" fillId="0" borderId="9" xfId="3" applyFont="1" applyBorder="1" applyAlignment="1">
      <alignment horizontal="justify" vertical="top" wrapText="1"/>
    </xf>
    <xf numFmtId="0" fontId="24" fillId="0" borderId="10" xfId="3" applyFont="1" applyBorder="1" applyAlignment="1">
      <alignment horizontal="center" vertical="top"/>
    </xf>
    <xf numFmtId="0" fontId="24" fillId="0" borderId="10" xfId="3" applyFont="1" applyBorder="1"/>
    <xf numFmtId="0" fontId="24" fillId="0" borderId="11" xfId="3" applyFont="1" applyBorder="1"/>
    <xf numFmtId="2" fontId="5" fillId="0" borderId="0" xfId="0" applyNumberFormat="1" applyFont="1" applyAlignment="1">
      <alignment horizontal="center" vertical="top"/>
    </xf>
    <xf numFmtId="2" fontId="24" fillId="0" borderId="0" xfId="0" applyNumberFormat="1" applyFont="1" applyAlignment="1">
      <alignment horizontal="justify" vertical="justify" wrapText="1"/>
    </xf>
    <xf numFmtId="2" fontId="23" fillId="2" borderId="1" xfId="3" applyNumberFormat="1" applyFont="1" applyFill="1" applyBorder="1" applyAlignment="1">
      <alignment horizontal="center" vertical="center"/>
    </xf>
    <xf numFmtId="2" fontId="5" fillId="0" borderId="0" xfId="0" applyNumberFormat="1" applyFont="1"/>
    <xf numFmtId="0" fontId="26" fillId="0" borderId="6" xfId="0" applyFont="1" applyFill="1" applyBorder="1" applyAlignment="1">
      <alignment horizontal="center" vertical="center"/>
    </xf>
    <xf numFmtId="165" fontId="26" fillId="0" borderId="6" xfId="0" applyNumberFormat="1" applyFont="1" applyFill="1" applyBorder="1" applyAlignment="1">
      <alignment horizontal="center" vertical="center"/>
    </xf>
    <xf numFmtId="0" fontId="26" fillId="0" borderId="6" xfId="0" applyFont="1" applyFill="1" applyBorder="1" applyAlignment="1">
      <alignment vertical="center"/>
    </xf>
    <xf numFmtId="165" fontId="26" fillId="0" borderId="12" xfId="0" applyNumberFormat="1" applyFont="1" applyFill="1" applyBorder="1" applyAlignment="1">
      <alignment horizontal="center" vertical="center"/>
    </xf>
    <xf numFmtId="44" fontId="0" fillId="0" borderId="0" xfId="0" applyNumberFormat="1"/>
    <xf numFmtId="0" fontId="18" fillId="0" borderId="0" xfId="6" applyFont="1" applyAlignment="1">
      <alignment vertical="justify" wrapText="1"/>
    </xf>
    <xf numFmtId="0" fontId="17" fillId="0" borderId="0" xfId="6" applyFont="1" applyAlignment="1">
      <alignment vertical="center"/>
    </xf>
    <xf numFmtId="0" fontId="19" fillId="0" borderId="0" xfId="6" applyFont="1" applyAlignment="1">
      <alignment vertical="center"/>
    </xf>
    <xf numFmtId="0" fontId="21" fillId="0" borderId="0" xfId="6" applyFont="1" applyAlignment="1">
      <alignment vertical="center" wrapText="1"/>
    </xf>
    <xf numFmtId="0" fontId="27" fillId="0" borderId="7" xfId="0" applyNumberFormat="1" applyFont="1" applyFill="1" applyBorder="1" applyAlignment="1">
      <alignment horizontal="justify" vertical="center"/>
    </xf>
    <xf numFmtId="0" fontId="27" fillId="0" borderId="6" xfId="0" applyFont="1" applyFill="1" applyBorder="1" applyAlignment="1">
      <alignment horizontal="center" vertical="center"/>
    </xf>
    <xf numFmtId="165" fontId="27" fillId="0" borderId="6" xfId="0" applyNumberFormat="1" applyFont="1" applyFill="1" applyBorder="1" applyAlignment="1">
      <alignment horizontal="center" vertical="center"/>
    </xf>
    <xf numFmtId="0" fontId="27" fillId="0" borderId="19" xfId="3" applyFont="1" applyBorder="1"/>
    <xf numFmtId="165" fontId="27" fillId="0" borderId="12" xfId="0" applyNumberFormat="1" applyFont="1" applyFill="1" applyBorder="1" applyAlignment="1">
      <alignment horizontal="center" vertical="center"/>
    </xf>
    <xf numFmtId="0" fontId="27" fillId="0" borderId="7" xfId="0" applyNumberFormat="1" applyFont="1" applyFill="1" applyBorder="1" applyAlignment="1">
      <alignment horizontal="justify" vertical="center" wrapText="1"/>
    </xf>
    <xf numFmtId="165" fontId="27" fillId="0" borderId="6" xfId="0" applyNumberFormat="1" applyFont="1" applyFill="1" applyBorder="1" applyAlignment="1">
      <alignment vertical="center"/>
    </xf>
    <xf numFmtId="0" fontId="26" fillId="0" borderId="7" xfId="0" applyNumberFormat="1" applyFont="1" applyFill="1" applyBorder="1" applyAlignment="1">
      <alignment horizontal="justify" vertical="center"/>
    </xf>
    <xf numFmtId="0" fontId="5" fillId="0" borderId="0" xfId="0" applyFont="1" applyFill="1" applyBorder="1"/>
    <xf numFmtId="0" fontId="27" fillId="0" borderId="7" xfId="0" applyFont="1" applyFill="1" applyBorder="1" applyAlignment="1">
      <alignment horizontal="justify" vertical="center" wrapText="1"/>
    </xf>
    <xf numFmtId="0" fontId="8" fillId="0" borderId="0" xfId="0" applyFont="1" applyFill="1" applyBorder="1" applyAlignment="1">
      <alignment horizontal="center"/>
    </xf>
    <xf numFmtId="0" fontId="0" fillId="0" borderId="0" xfId="0" applyFill="1" applyBorder="1" applyAlignment="1">
      <alignment horizontal="left"/>
    </xf>
    <xf numFmtId="165" fontId="0" fillId="0" borderId="0" xfId="0" applyNumberFormat="1"/>
    <xf numFmtId="0" fontId="31" fillId="0" borderId="0" xfId="6" applyFont="1" applyAlignment="1">
      <alignment horizontal="center" vertical="center" wrapText="1"/>
    </xf>
    <xf numFmtId="0" fontId="29" fillId="0" borderId="0" xfId="2" applyFont="1" applyAlignment="1">
      <alignment horizontal="center" vertical="top"/>
    </xf>
    <xf numFmtId="0" fontId="32" fillId="0" borderId="0" xfId="6" applyFont="1" applyAlignment="1">
      <alignment horizontal="center" vertical="center" wrapText="1"/>
    </xf>
    <xf numFmtId="0" fontId="23" fillId="0" borderId="0" xfId="6" applyFont="1" applyAlignment="1">
      <alignment horizontal="left" vertical="center" wrapText="1"/>
    </xf>
    <xf numFmtId="0" fontId="27" fillId="0" borderId="0" xfId="6" applyFont="1"/>
    <xf numFmtId="0" fontId="28" fillId="0" borderId="0" xfId="6" applyFont="1" applyAlignment="1">
      <alignment horizontal="justify" vertical="center" wrapText="1"/>
    </xf>
    <xf numFmtId="0" fontId="22" fillId="0" borderId="0" xfId="6" applyFont="1"/>
    <xf numFmtId="0" fontId="24" fillId="0" borderId="0" xfId="6" applyFont="1"/>
    <xf numFmtId="0" fontId="22" fillId="0" borderId="0" xfId="6" applyFont="1" applyAlignment="1">
      <alignment horizontal="center"/>
    </xf>
    <xf numFmtId="44" fontId="22" fillId="0" borderId="2" xfId="7" applyNumberFormat="1" applyFont="1" applyBorder="1" applyAlignment="1">
      <alignment horizontal="center" vertical="center"/>
    </xf>
    <xf numFmtId="44" fontId="22" fillId="0" borderId="3" xfId="7" applyNumberFormat="1" applyFont="1" applyBorder="1" applyAlignment="1">
      <alignment horizontal="center" vertical="center"/>
    </xf>
    <xf numFmtId="0" fontId="22" fillId="0" borderId="0" xfId="6" applyFont="1" applyAlignment="1">
      <alignment vertical="center"/>
    </xf>
    <xf numFmtId="44" fontId="22" fillId="0" borderId="0" xfId="7" applyNumberFormat="1" applyFont="1" applyBorder="1" applyAlignment="1">
      <alignment horizontal="center" vertical="center"/>
    </xf>
    <xf numFmtId="0" fontId="24" fillId="0" borderId="0" xfId="6" applyFont="1" applyAlignment="1">
      <alignment vertical="center"/>
    </xf>
    <xf numFmtId="0" fontId="22" fillId="0" borderId="0" xfId="6" applyFont="1" applyAlignment="1">
      <alignment horizontal="left" vertical="center"/>
    </xf>
    <xf numFmtId="0" fontId="22" fillId="0" borderId="0" xfId="6" applyFont="1" applyAlignment="1">
      <alignment horizontal="right"/>
    </xf>
    <xf numFmtId="168" fontId="22" fillId="0" borderId="0" xfId="7" applyNumberFormat="1" applyFont="1" applyBorder="1" applyAlignment="1">
      <alignment horizontal="center" vertical="center"/>
    </xf>
    <xf numFmtId="0" fontId="22" fillId="0" borderId="0" xfId="6" applyFont="1" applyAlignment="1">
      <alignment horizontal="right" vertical="center"/>
    </xf>
    <xf numFmtId="168" fontId="22" fillId="0" borderId="4" xfId="7" applyNumberFormat="1" applyFont="1" applyBorder="1" applyAlignment="1">
      <alignment horizontal="center" vertical="center"/>
    </xf>
    <xf numFmtId="168" fontId="22" fillId="0" borderId="2" xfId="7" applyNumberFormat="1" applyFont="1" applyBorder="1" applyAlignment="1">
      <alignment horizontal="center" vertical="center"/>
    </xf>
    <xf numFmtId="0" fontId="33" fillId="0" borderId="0" xfId="6" applyFont="1" applyAlignment="1">
      <alignment horizontal="center" vertical="center"/>
    </xf>
    <xf numFmtId="0" fontId="27" fillId="0" borderId="18" xfId="0" applyNumberFormat="1" applyFont="1" applyFill="1" applyBorder="1" applyAlignment="1">
      <alignment horizontal="justify" vertical="center"/>
    </xf>
    <xf numFmtId="0" fontId="27" fillId="0" borderId="19" xfId="0" applyFont="1" applyFill="1" applyBorder="1" applyAlignment="1">
      <alignment horizontal="center" vertical="center"/>
    </xf>
    <xf numFmtId="165" fontId="27" fillId="0" borderId="19" xfId="0" applyNumberFormat="1" applyFont="1" applyFill="1" applyBorder="1" applyAlignment="1">
      <alignment horizontal="center" vertical="center"/>
    </xf>
    <xf numFmtId="165" fontId="26" fillId="0" borderId="20" xfId="0" applyNumberFormat="1" applyFont="1" applyFill="1" applyBorder="1" applyAlignment="1">
      <alignment horizontal="center" vertical="center"/>
    </xf>
    <xf numFmtId="0" fontId="36" fillId="0" borderId="0" xfId="0" applyFont="1" applyFill="1" applyBorder="1"/>
    <xf numFmtId="0" fontId="27" fillId="0" borderId="5" xfId="0" applyFont="1" applyFill="1" applyBorder="1" applyAlignment="1">
      <alignment horizontal="center" vertical="center"/>
    </xf>
    <xf numFmtId="0" fontId="37" fillId="3" borderId="18" xfId="3" applyFont="1" applyFill="1" applyBorder="1" applyAlignment="1">
      <alignment horizontal="justify" vertical="top" wrapText="1"/>
    </xf>
    <xf numFmtId="0" fontId="27" fillId="3" borderId="19" xfId="3" applyFont="1" applyFill="1" applyBorder="1" applyAlignment="1">
      <alignment horizontal="center" vertical="top"/>
    </xf>
    <xf numFmtId="0" fontId="27" fillId="3" borderId="19" xfId="3" applyFont="1" applyFill="1" applyBorder="1"/>
    <xf numFmtId="0" fontId="27" fillId="3" borderId="20" xfId="3" applyFont="1" applyFill="1" applyBorder="1"/>
    <xf numFmtId="0" fontId="37" fillId="0" borderId="18" xfId="3" applyFont="1" applyBorder="1" applyAlignment="1">
      <alignment horizontal="justify" vertical="top" wrapText="1"/>
    </xf>
    <xf numFmtId="0" fontId="27" fillId="0" borderId="19" xfId="3" applyFont="1" applyBorder="1" applyAlignment="1">
      <alignment horizontal="center" vertical="top"/>
    </xf>
    <xf numFmtId="0" fontId="27" fillId="0" borderId="20" xfId="3" applyFont="1" applyBorder="1"/>
    <xf numFmtId="0" fontId="37" fillId="3" borderId="7" xfId="0" applyFont="1" applyFill="1" applyBorder="1" applyAlignment="1">
      <alignment horizontal="justify" vertical="center" wrapText="1"/>
    </xf>
    <xf numFmtId="0" fontId="26" fillId="3" borderId="6" xfId="0" applyFont="1" applyFill="1" applyBorder="1" applyAlignment="1">
      <alignment vertical="center"/>
    </xf>
    <xf numFmtId="165" fontId="26" fillId="3" borderId="6" xfId="0" applyNumberFormat="1" applyFont="1" applyFill="1" applyBorder="1" applyAlignment="1">
      <alignment vertical="center"/>
    </xf>
    <xf numFmtId="165" fontId="26" fillId="3" borderId="12" xfId="0" applyNumberFormat="1" applyFont="1" applyFill="1" applyBorder="1" applyAlignment="1">
      <alignment horizontal="center" vertical="center"/>
    </xf>
    <xf numFmtId="0" fontId="27" fillId="3" borderId="6" xfId="0" applyFont="1" applyFill="1" applyBorder="1" applyAlignment="1">
      <alignment horizontal="center" vertical="center"/>
    </xf>
    <xf numFmtId="165" fontId="27" fillId="3" borderId="6" xfId="0" applyNumberFormat="1" applyFont="1" applyFill="1" applyBorder="1" applyAlignment="1">
      <alignment vertical="center"/>
    </xf>
    <xf numFmtId="165" fontId="27" fillId="3" borderId="12" xfId="0" applyNumberFormat="1" applyFont="1" applyFill="1" applyBorder="1" applyAlignment="1">
      <alignment horizontal="center" vertical="center"/>
    </xf>
    <xf numFmtId="0" fontId="26" fillId="0" borderId="7" xfId="0" applyFont="1" applyFill="1" applyBorder="1" applyAlignment="1">
      <alignment horizontal="justify" vertical="center" wrapText="1"/>
    </xf>
    <xf numFmtId="165" fontId="26" fillId="0" borderId="6" xfId="0" applyNumberFormat="1" applyFont="1" applyFill="1" applyBorder="1" applyAlignment="1">
      <alignment vertical="center"/>
    </xf>
    <xf numFmtId="0" fontId="37" fillId="3" borderId="7" xfId="0" applyFont="1" applyFill="1" applyBorder="1" applyAlignment="1">
      <alignment horizontal="left" vertical="center" wrapText="1"/>
    </xf>
    <xf numFmtId="0" fontId="38" fillId="3" borderId="6" xfId="0" applyFont="1" applyFill="1" applyBorder="1" applyAlignment="1">
      <alignment horizontal="left" vertical="center"/>
    </xf>
    <xf numFmtId="165" fontId="38" fillId="3" borderId="6" xfId="0" applyNumberFormat="1" applyFont="1" applyFill="1" applyBorder="1" applyAlignment="1">
      <alignment horizontal="left" vertical="center"/>
    </xf>
    <xf numFmtId="165" fontId="38" fillId="3" borderId="12" xfId="0" applyNumberFormat="1" applyFont="1" applyFill="1" applyBorder="1" applyAlignment="1">
      <alignment horizontal="left" vertical="center"/>
    </xf>
    <xf numFmtId="165" fontId="26" fillId="0" borderId="12" xfId="0" applyNumberFormat="1" applyFont="1" applyFill="1" applyBorder="1" applyAlignment="1">
      <alignment vertical="center"/>
    </xf>
    <xf numFmtId="0" fontId="27" fillId="0" borderId="6" xfId="3" applyFont="1" applyFill="1" applyBorder="1" applyAlignment="1">
      <alignment horizontal="center" vertical="center"/>
    </xf>
    <xf numFmtId="0" fontId="26" fillId="3" borderId="7" xfId="0" applyFont="1" applyFill="1" applyBorder="1" applyAlignment="1">
      <alignment horizontal="justify" vertical="center" wrapText="1"/>
    </xf>
    <xf numFmtId="165" fontId="27" fillId="3" borderId="6" xfId="0" applyNumberFormat="1" applyFont="1" applyFill="1" applyBorder="1" applyAlignment="1">
      <alignment horizontal="center" vertical="center"/>
    </xf>
    <xf numFmtId="0" fontId="26" fillId="0" borderId="7" xfId="0" applyFont="1" applyFill="1" applyBorder="1" applyAlignment="1">
      <alignment horizontal="justify" vertical="top" wrapText="1"/>
    </xf>
    <xf numFmtId="0" fontId="27" fillId="0" borderId="6" xfId="0" applyFont="1" applyFill="1" applyBorder="1" applyAlignment="1">
      <alignment horizontal="center" vertical="top"/>
    </xf>
    <xf numFmtId="165" fontId="27" fillId="0" borderId="6" xfId="0" applyNumberFormat="1" applyFont="1" applyFill="1" applyBorder="1" applyAlignment="1">
      <alignment horizontal="center" vertical="top"/>
    </xf>
    <xf numFmtId="165" fontId="26" fillId="0" borderId="12" xfId="0" applyNumberFormat="1" applyFont="1" applyFill="1" applyBorder="1" applyAlignment="1">
      <alignment horizontal="center" vertical="top"/>
    </xf>
    <xf numFmtId="0" fontId="26" fillId="3" borderId="7" xfId="0" applyFont="1" applyFill="1" applyBorder="1" applyAlignment="1">
      <alignment horizontal="left" vertical="center" wrapText="1"/>
    </xf>
    <xf numFmtId="0" fontId="26" fillId="3" borderId="6" xfId="0" applyFont="1" applyFill="1" applyBorder="1" applyAlignment="1">
      <alignment horizontal="center" vertical="center"/>
    </xf>
    <xf numFmtId="165" fontId="26" fillId="3" borderId="6" xfId="0" applyNumberFormat="1" applyFont="1" applyFill="1" applyBorder="1" applyAlignment="1">
      <alignment horizontal="center" vertical="center"/>
    </xf>
    <xf numFmtId="0" fontId="26" fillId="0" borderId="7" xfId="0" applyFont="1" applyFill="1" applyBorder="1" applyAlignment="1">
      <alignment horizontal="center" vertical="center" wrapText="1"/>
    </xf>
    <xf numFmtId="0" fontId="39" fillId="0" borderId="14" xfId="0" applyFont="1" applyBorder="1" applyAlignment="1">
      <alignment horizontal="justify" vertical="center" wrapText="1"/>
    </xf>
    <xf numFmtId="0" fontId="11" fillId="0" borderId="15" xfId="3" applyFont="1" applyFill="1" applyBorder="1" applyAlignment="1">
      <alignment horizontal="center" vertical="center"/>
    </xf>
    <xf numFmtId="2" fontId="11" fillId="0" borderId="14" xfId="3" applyNumberFormat="1" applyFont="1" applyFill="1" applyBorder="1" applyAlignment="1">
      <alignment horizontal="center" vertical="center"/>
    </xf>
    <xf numFmtId="167" fontId="11" fillId="0" borderId="15" xfId="3" applyNumberFormat="1" applyFont="1" applyFill="1" applyBorder="1" applyAlignment="1">
      <alignment horizontal="center" vertical="center"/>
    </xf>
    <xf numFmtId="44" fontId="39" fillId="0" borderId="16" xfId="3" applyNumberFormat="1" applyFont="1" applyFill="1" applyBorder="1" applyAlignment="1">
      <alignment horizontal="right" vertical="center"/>
    </xf>
    <xf numFmtId="0" fontId="27" fillId="0" borderId="7" xfId="0" applyFont="1" applyFill="1" applyBorder="1" applyAlignment="1">
      <alignment horizontal="justify" vertical="center"/>
    </xf>
    <xf numFmtId="2" fontId="40" fillId="0" borderId="9" xfId="3" applyNumberFormat="1" applyFont="1" applyBorder="1" applyAlignment="1">
      <alignment horizontal="center"/>
    </xf>
    <xf numFmtId="2" fontId="41" fillId="3" borderId="18" xfId="3" applyNumberFormat="1" applyFont="1" applyFill="1" applyBorder="1" applyAlignment="1">
      <alignment horizontal="center"/>
    </xf>
    <xf numFmtId="2" fontId="41" fillId="0" borderId="18" xfId="3" applyNumberFormat="1" applyFont="1" applyBorder="1" applyAlignment="1">
      <alignment horizontal="center"/>
    </xf>
    <xf numFmtId="4" fontId="41" fillId="0" borderId="18" xfId="3" applyNumberFormat="1" applyFont="1" applyBorder="1" applyAlignment="1">
      <alignment horizontal="center" vertical="center"/>
    </xf>
    <xf numFmtId="2" fontId="41" fillId="3" borderId="7" xfId="0" applyNumberFormat="1" applyFont="1" applyFill="1" applyBorder="1" applyAlignment="1">
      <alignment vertical="center"/>
    </xf>
    <xf numFmtId="2" fontId="41" fillId="3" borderId="7" xfId="0" applyNumberFormat="1" applyFont="1" applyFill="1" applyBorder="1" applyAlignment="1">
      <alignment horizontal="center" vertical="center"/>
    </xf>
    <xf numFmtId="2" fontId="41" fillId="0" borderId="7" xfId="0" applyNumberFormat="1" applyFont="1" applyFill="1" applyBorder="1" applyAlignment="1">
      <alignment horizontal="center" vertical="center"/>
    </xf>
    <xf numFmtId="2" fontId="41" fillId="0" borderId="18" xfId="0" applyNumberFormat="1" applyFont="1" applyFill="1" applyBorder="1" applyAlignment="1">
      <alignment horizontal="center" vertical="center"/>
    </xf>
    <xf numFmtId="4" fontId="41" fillId="0" borderId="7" xfId="0" applyNumberFormat="1" applyFont="1" applyFill="1" applyBorder="1" applyAlignment="1">
      <alignment horizontal="center" vertical="center"/>
    </xf>
    <xf numFmtId="2" fontId="41" fillId="0" borderId="7" xfId="0" applyNumberFormat="1" applyFont="1" applyFill="1" applyBorder="1" applyAlignment="1">
      <alignment horizontal="center" vertical="center" wrapText="1"/>
    </xf>
    <xf numFmtId="2" fontId="41" fillId="0" borderId="7" xfId="0" applyNumberFormat="1" applyFont="1" applyFill="1" applyBorder="1" applyAlignment="1">
      <alignment vertical="center"/>
    </xf>
    <xf numFmtId="2" fontId="42" fillId="3" borderId="7" xfId="0" applyNumberFormat="1" applyFont="1" applyFill="1" applyBorder="1" applyAlignment="1">
      <alignment horizontal="left" vertical="center"/>
    </xf>
    <xf numFmtId="2" fontId="41" fillId="0" borderId="7" xfId="3" applyNumberFormat="1" applyFont="1" applyFill="1" applyBorder="1" applyAlignment="1">
      <alignment horizontal="center" vertical="center"/>
    </xf>
    <xf numFmtId="2" fontId="41" fillId="0" borderId="7" xfId="0" applyNumberFormat="1" applyFont="1" applyFill="1" applyBorder="1" applyAlignment="1">
      <alignment horizontal="center" vertical="top"/>
    </xf>
    <xf numFmtId="165" fontId="41" fillId="3" borderId="6" xfId="0" applyNumberFormat="1" applyFont="1" applyFill="1" applyBorder="1" applyAlignment="1">
      <alignment horizontal="center" vertical="center"/>
    </xf>
    <xf numFmtId="165" fontId="41" fillId="0" borderId="6" xfId="0" applyNumberFormat="1" applyFont="1" applyFill="1" applyBorder="1" applyAlignment="1">
      <alignment horizontal="center" vertical="center"/>
    </xf>
    <xf numFmtId="0" fontId="31" fillId="0" borderId="0" xfId="6" applyFont="1" applyAlignment="1">
      <alignment horizontal="center" vertical="center" wrapText="1"/>
    </xf>
    <xf numFmtId="0" fontId="24" fillId="0" borderId="0" xfId="0" applyFont="1" applyAlignment="1">
      <alignment horizontal="center" vertical="justify" wrapText="1"/>
    </xf>
    <xf numFmtId="0" fontId="24" fillId="0" borderId="10" xfId="3" applyFont="1" applyBorder="1" applyAlignment="1">
      <alignment horizontal="center"/>
    </xf>
    <xf numFmtId="0" fontId="27" fillId="3" borderId="19" xfId="3" applyFont="1" applyFill="1" applyBorder="1" applyAlignment="1">
      <alignment horizontal="center"/>
    </xf>
    <xf numFmtId="0" fontId="27" fillId="0" borderId="19" xfId="3" applyFont="1" applyBorder="1" applyAlignment="1">
      <alignment horizontal="center"/>
    </xf>
    <xf numFmtId="0" fontId="38" fillId="3" borderId="6" xfId="0" applyFont="1" applyFill="1" applyBorder="1" applyAlignment="1">
      <alignment horizontal="center" vertical="center"/>
    </xf>
    <xf numFmtId="0" fontId="26" fillId="4" borderId="7" xfId="0" applyFont="1" applyFill="1" applyBorder="1" applyAlignment="1">
      <alignment horizontal="justify" vertical="center" wrapText="1"/>
    </xf>
    <xf numFmtId="0" fontId="27" fillId="4" borderId="6" xfId="0" applyFont="1" applyFill="1" applyBorder="1" applyAlignment="1">
      <alignment horizontal="center" vertical="center"/>
    </xf>
    <xf numFmtId="2" fontId="41" fillId="4" borderId="7" xfId="0" applyNumberFormat="1" applyFont="1" applyFill="1" applyBorder="1" applyAlignment="1">
      <alignment horizontal="center" vertical="center"/>
    </xf>
    <xf numFmtId="165" fontId="27" fillId="4" borderId="6" xfId="0" applyNumberFormat="1" applyFont="1" applyFill="1" applyBorder="1" applyAlignment="1">
      <alignment horizontal="center" vertical="center"/>
    </xf>
    <xf numFmtId="165" fontId="26" fillId="4" borderId="12" xfId="0" applyNumberFormat="1" applyFont="1" applyFill="1" applyBorder="1" applyAlignment="1">
      <alignment horizontal="center" vertical="center"/>
    </xf>
    <xf numFmtId="165" fontId="41" fillId="4" borderId="6" xfId="0" applyNumberFormat="1" applyFont="1" applyFill="1" applyBorder="1" applyAlignment="1">
      <alignment horizontal="center" vertical="center"/>
    </xf>
    <xf numFmtId="0" fontId="35" fillId="0" borderId="7" xfId="0" applyNumberFormat="1" applyFont="1" applyFill="1" applyBorder="1" applyAlignment="1">
      <alignment horizontal="justify" vertical="center"/>
    </xf>
    <xf numFmtId="165" fontId="12" fillId="0" borderId="0" xfId="0" applyNumberFormat="1" applyFont="1" applyAlignment="1">
      <alignment vertical="center"/>
    </xf>
    <xf numFmtId="165" fontId="5" fillId="0" borderId="0" xfId="0" applyNumberFormat="1" applyFont="1" applyFill="1" applyBorder="1"/>
    <xf numFmtId="0" fontId="31" fillId="0" borderId="0" xfId="6" applyFont="1" applyAlignment="1">
      <alignment horizontal="center" vertical="center" wrapText="1"/>
    </xf>
    <xf numFmtId="4" fontId="41" fillId="0" borderId="18" xfId="3" applyNumberFormat="1" applyFont="1" applyFill="1" applyBorder="1" applyAlignment="1">
      <alignment horizontal="center" vertical="center"/>
    </xf>
    <xf numFmtId="0" fontId="27" fillId="0" borderId="19" xfId="3" applyFont="1" applyFill="1" applyBorder="1" applyAlignment="1">
      <alignment horizontal="center"/>
    </xf>
    <xf numFmtId="0" fontId="0" fillId="0" borderId="0" xfId="0" applyFill="1"/>
    <xf numFmtId="0" fontId="29" fillId="0" borderId="0" xfId="2" applyFont="1" applyAlignment="1">
      <alignment horizontal="center" vertical="top" wrapText="1"/>
    </xf>
    <xf numFmtId="0" fontId="24" fillId="0" borderId="0" xfId="3" applyFont="1" applyAlignment="1">
      <alignment wrapText="1"/>
    </xf>
    <xf numFmtId="0" fontId="23" fillId="2" borderId="1" xfId="3" applyFont="1" applyFill="1" applyBorder="1" applyAlignment="1">
      <alignment horizontal="center" vertical="center" wrapText="1"/>
    </xf>
    <xf numFmtId="0" fontId="24" fillId="0" borderId="8" xfId="3" applyFont="1" applyBorder="1" applyAlignment="1">
      <alignment wrapText="1"/>
    </xf>
    <xf numFmtId="0" fontId="27" fillId="0" borderId="17" xfId="3" applyFont="1" applyBorder="1" applyAlignment="1">
      <alignment wrapText="1"/>
    </xf>
    <xf numFmtId="0" fontId="27" fillId="0" borderId="17" xfId="3" applyFont="1" applyFill="1" applyBorder="1" applyAlignment="1">
      <alignment wrapText="1"/>
    </xf>
    <xf numFmtId="49" fontId="27" fillId="0" borderId="5" xfId="0" applyNumberFormat="1" applyFont="1" applyFill="1" applyBorder="1" applyAlignment="1">
      <alignment horizontal="center" vertical="center" wrapText="1"/>
    </xf>
    <xf numFmtId="49" fontId="27" fillId="0" borderId="17" xfId="0" applyNumberFormat="1" applyFont="1" applyFill="1" applyBorder="1" applyAlignment="1">
      <alignment horizontal="center" vertical="center" wrapText="1"/>
    </xf>
    <xf numFmtId="49" fontId="27" fillId="0" borderId="17" xfId="3" applyNumberFormat="1" applyFont="1" applyBorder="1" applyAlignment="1">
      <alignment wrapText="1"/>
    </xf>
    <xf numFmtId="0" fontId="27" fillId="0" borderId="5" xfId="0" applyFont="1" applyFill="1" applyBorder="1" applyAlignment="1">
      <alignment vertical="center" wrapText="1"/>
    </xf>
    <xf numFmtId="0" fontId="27" fillId="0" borderId="5"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7" fillId="0" borderId="5" xfId="0" applyFont="1" applyBorder="1" applyAlignment="1">
      <alignment horizontal="center" vertical="center" wrapText="1"/>
    </xf>
    <xf numFmtId="0" fontId="27" fillId="0" borderId="5" xfId="0" applyFont="1" applyFill="1" applyBorder="1" applyAlignment="1">
      <alignment horizontal="center" vertical="top" wrapText="1"/>
    </xf>
    <xf numFmtId="0" fontId="35" fillId="0" borderId="5"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7" fillId="0" borderId="13" xfId="0" applyFont="1" applyBorder="1" applyAlignment="1">
      <alignment horizontal="center" vertical="center" wrapText="1"/>
    </xf>
    <xf numFmtId="0" fontId="28" fillId="0" borderId="0" xfId="0" applyFont="1" applyAlignment="1">
      <alignment horizontal="center" vertical="top" wrapText="1"/>
    </xf>
    <xf numFmtId="0" fontId="28" fillId="0" borderId="0" xfId="0" applyFont="1" applyAlignment="1">
      <alignment horizontal="center" wrapText="1"/>
    </xf>
    <xf numFmtId="0" fontId="1" fillId="0" borderId="0" xfId="0" applyFont="1" applyAlignment="1">
      <alignment horizontal="center" wrapText="1"/>
    </xf>
    <xf numFmtId="0" fontId="0" fillId="0" borderId="0" xfId="0" applyAlignment="1">
      <alignment wrapText="1"/>
    </xf>
    <xf numFmtId="0" fontId="26" fillId="0" borderId="6" xfId="0" applyFont="1" applyFill="1" applyBorder="1" applyAlignment="1">
      <alignment horizontal="center" vertical="center" wrapText="1"/>
    </xf>
    <xf numFmtId="0" fontId="0" fillId="0" borderId="0" xfId="0" applyFill="1" applyBorder="1" applyAlignment="1">
      <alignment vertical="center"/>
    </xf>
    <xf numFmtId="0" fontId="30" fillId="0" borderId="0" xfId="0" applyFont="1" applyFill="1" applyBorder="1"/>
    <xf numFmtId="165" fontId="27" fillId="0" borderId="20" xfId="0" applyNumberFormat="1" applyFont="1" applyFill="1" applyBorder="1" applyAlignment="1">
      <alignment horizontal="center" vertical="center"/>
    </xf>
    <xf numFmtId="165" fontId="26" fillId="0" borderId="0" xfId="0" applyNumberFormat="1" applyFont="1" applyFill="1" applyBorder="1" applyAlignment="1">
      <alignment horizontal="center" vertical="center"/>
    </xf>
    <xf numFmtId="165" fontId="35" fillId="0" borderId="12" xfId="0" applyNumberFormat="1" applyFont="1" applyFill="1" applyBorder="1" applyAlignment="1">
      <alignment horizontal="center" vertical="center"/>
    </xf>
    <xf numFmtId="0" fontId="44" fillId="0" borderId="0" xfId="0" applyFont="1" applyFill="1" applyBorder="1"/>
    <xf numFmtId="0" fontId="43" fillId="0" borderId="6" xfId="0" applyFont="1" applyFill="1" applyBorder="1" applyAlignment="1">
      <alignment horizontal="center" vertical="center"/>
    </xf>
    <xf numFmtId="0" fontId="43" fillId="0" borderId="6" xfId="0" applyFont="1" applyFill="1" applyBorder="1" applyAlignment="1">
      <alignment horizontal="center" vertical="center" wrapText="1"/>
    </xf>
    <xf numFmtId="0" fontId="24" fillId="0" borderId="0" xfId="0" applyFont="1" applyAlignment="1">
      <alignment horizontal="justify" vertical="justify" wrapText="1"/>
    </xf>
    <xf numFmtId="0" fontId="27" fillId="0" borderId="6" xfId="0" applyFont="1" applyFill="1" applyBorder="1" applyAlignment="1">
      <alignment horizontal="center" vertical="center" wrapText="1"/>
    </xf>
    <xf numFmtId="165" fontId="45" fillId="0" borderId="0" xfId="0" applyNumberFormat="1" applyFont="1" applyFill="1" applyBorder="1" applyAlignment="1"/>
    <xf numFmtId="0" fontId="27" fillId="0" borderId="6" xfId="0" applyNumberFormat="1" applyFont="1" applyFill="1" applyBorder="1" applyAlignment="1">
      <alignment horizontal="justify" vertical="center"/>
    </xf>
    <xf numFmtId="0" fontId="0" fillId="0" borderId="0" xfId="0" applyFont="1"/>
    <xf numFmtId="0" fontId="27" fillId="0" borderId="21" xfId="0" applyFont="1" applyFill="1" applyBorder="1" applyAlignment="1">
      <alignment horizontal="justify" vertical="center" wrapText="1"/>
    </xf>
    <xf numFmtId="0" fontId="27" fillId="0" borderId="21" xfId="0" applyFont="1" applyFill="1" applyBorder="1" applyAlignment="1">
      <alignment horizontal="justify" vertical="center"/>
    </xf>
    <xf numFmtId="0" fontId="22" fillId="0" borderId="0" xfId="6" applyFont="1" applyAlignment="1">
      <alignment horizontal="left" vertical="center"/>
    </xf>
    <xf numFmtId="0" fontId="34" fillId="0" borderId="0" xfId="6" applyFont="1" applyAlignment="1">
      <alignment horizontal="center" vertical="center"/>
    </xf>
    <xf numFmtId="0" fontId="33" fillId="0" borderId="0" xfId="6" applyFont="1" applyAlignment="1">
      <alignment horizontal="center" vertical="center"/>
    </xf>
    <xf numFmtId="0" fontId="23" fillId="0" borderId="0" xfId="6" applyFont="1" applyAlignment="1">
      <alignment horizontal="center" vertical="center" wrapText="1"/>
    </xf>
    <xf numFmtId="0" fontId="23" fillId="0" borderId="0" xfId="6" applyFont="1" applyAlignment="1">
      <alignment horizontal="left" vertical="center" wrapText="1"/>
    </xf>
    <xf numFmtId="0" fontId="27" fillId="0" borderId="0" xfId="6" applyFont="1" applyAlignment="1">
      <alignment horizontal="justify" vertical="justify" wrapText="1"/>
    </xf>
    <xf numFmtId="165" fontId="46" fillId="0" borderId="0" xfId="0" applyNumberFormat="1" applyFont="1" applyFill="1" applyBorder="1" applyAlignment="1">
      <alignment horizontal="center"/>
    </xf>
    <xf numFmtId="165" fontId="45" fillId="0" borderId="0" xfId="0" applyNumberFormat="1" applyFont="1" applyFill="1" applyBorder="1" applyAlignment="1">
      <alignment horizontal="center"/>
    </xf>
    <xf numFmtId="0" fontId="24" fillId="0" borderId="0" xfId="0" applyFont="1" applyAlignment="1">
      <alignment horizontal="justify" vertical="justify" wrapText="1"/>
    </xf>
    <xf numFmtId="0" fontId="34" fillId="0" borderId="0" xfId="2" applyFont="1" applyAlignment="1">
      <alignment horizontal="center" vertical="center"/>
    </xf>
    <xf numFmtId="0" fontId="33" fillId="0" borderId="0" xfId="2" applyFont="1" applyAlignment="1">
      <alignment horizontal="center" vertical="top"/>
    </xf>
    <xf numFmtId="0" fontId="22" fillId="0" borderId="0" xfId="6" applyFont="1" applyAlignment="1">
      <alignment horizontal="left" vertical="center" wrapText="1"/>
    </xf>
  </cellXfs>
  <cellStyles count="9">
    <cellStyle name="Euro" xfId="4"/>
    <cellStyle name="Millares 2" xfId="5"/>
    <cellStyle name="Millares 3" xfId="8"/>
    <cellStyle name="Moneda 2" xfId="1"/>
    <cellStyle name="Moneda 3" xfId="7"/>
    <cellStyle name="Normal" xfId="0" builtinId="0"/>
    <cellStyle name="Normal 2" xfId="6"/>
    <cellStyle name="Normal 2_CAT._DE_CPTOS._EDIF._DE_9_AUL._DE_2_NIVS." xfId="3"/>
    <cellStyle name="Normal 2_CAT2°ETAPA. DE CONP. EDFIC. DE 9 AULAS CON ANEXOS 2008" xfId="2"/>
  </cellStyles>
  <dxfs count="0"/>
  <tableStyles count="0" defaultTableStyle="TableStyleMedium9" defaultPivotStyle="PivotStyleLight16"/>
  <colors>
    <mruColors>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361950</xdr:colOff>
      <xdr:row>0</xdr:row>
      <xdr:rowOff>95249</xdr:rowOff>
    </xdr:from>
    <xdr:to>
      <xdr:col>2</xdr:col>
      <xdr:colOff>0</xdr:colOff>
      <xdr:row>3</xdr:row>
      <xdr:rowOff>238124</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361950" y="95249"/>
          <a:ext cx="800100" cy="9429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1038225</xdr:colOff>
      <xdr:row>0</xdr:row>
      <xdr:rowOff>142874</xdr:rowOff>
    </xdr:from>
    <xdr:to>
      <xdr:col>1</xdr:col>
      <xdr:colOff>1838325</xdr:colOff>
      <xdr:row>4</xdr:row>
      <xdr:rowOff>2268</xdr:rowOff>
    </xdr:to>
    <xdr:pic>
      <xdr:nvPicPr>
        <xdr:cNvPr id="2"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2019300" y="142874"/>
          <a:ext cx="800100" cy="7833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38"/>
  <sheetViews>
    <sheetView view="pageBreakPreview" topLeftCell="A7" zoomScale="85" zoomScaleSheetLayoutView="85" workbookViewId="0">
      <selection activeCell="O11" sqref="O11"/>
    </sheetView>
  </sheetViews>
  <sheetFormatPr baseColWidth="10" defaultRowHeight="12.75"/>
  <cols>
    <col min="1" max="9" width="8.7109375" style="20" customWidth="1"/>
    <col min="10" max="10" width="20.28515625" style="20" customWidth="1"/>
    <col min="11" max="11" width="8.7109375" style="20" customWidth="1"/>
    <col min="12" max="256" width="11.42578125" style="20"/>
    <col min="257" max="257" width="15.7109375" style="20" customWidth="1"/>
    <col min="258" max="262" width="11.42578125" style="20"/>
    <col min="263" max="263" width="8.7109375" style="20" customWidth="1"/>
    <col min="264" max="264" width="9.85546875" style="20" customWidth="1"/>
    <col min="265" max="265" width="9.5703125" style="20" customWidth="1"/>
    <col min="266" max="266" width="22.7109375" style="20" customWidth="1"/>
    <col min="267" max="267" width="12.5703125" style="20" customWidth="1"/>
    <col min="268" max="512" width="11.42578125" style="20"/>
    <col min="513" max="513" width="15.7109375" style="20" customWidth="1"/>
    <col min="514" max="518" width="11.42578125" style="20"/>
    <col min="519" max="519" width="8.7109375" style="20" customWidth="1"/>
    <col min="520" max="520" width="9.85546875" style="20" customWidth="1"/>
    <col min="521" max="521" width="9.5703125" style="20" customWidth="1"/>
    <col min="522" max="522" width="22.7109375" style="20" customWidth="1"/>
    <col min="523" max="523" width="12.5703125" style="20" customWidth="1"/>
    <col min="524" max="768" width="11.42578125" style="20"/>
    <col min="769" max="769" width="15.7109375" style="20" customWidth="1"/>
    <col min="770" max="774" width="11.42578125" style="20"/>
    <col min="775" max="775" width="8.7109375" style="20" customWidth="1"/>
    <col min="776" max="776" width="9.85546875" style="20" customWidth="1"/>
    <col min="777" max="777" width="9.5703125" style="20" customWidth="1"/>
    <col min="778" max="778" width="22.7109375" style="20" customWidth="1"/>
    <col min="779" max="779" width="12.5703125" style="20" customWidth="1"/>
    <col min="780" max="1024" width="11.42578125" style="20"/>
    <col min="1025" max="1025" width="15.7109375" style="20" customWidth="1"/>
    <col min="1026" max="1030" width="11.42578125" style="20"/>
    <col min="1031" max="1031" width="8.7109375" style="20" customWidth="1"/>
    <col min="1032" max="1032" width="9.85546875" style="20" customWidth="1"/>
    <col min="1033" max="1033" width="9.5703125" style="20" customWidth="1"/>
    <col min="1034" max="1034" width="22.7109375" style="20" customWidth="1"/>
    <col min="1035" max="1035" width="12.5703125" style="20" customWidth="1"/>
    <col min="1036" max="1280" width="11.42578125" style="20"/>
    <col min="1281" max="1281" width="15.7109375" style="20" customWidth="1"/>
    <col min="1282" max="1286" width="11.42578125" style="20"/>
    <col min="1287" max="1287" width="8.7109375" style="20" customWidth="1"/>
    <col min="1288" max="1288" width="9.85546875" style="20" customWidth="1"/>
    <col min="1289" max="1289" width="9.5703125" style="20" customWidth="1"/>
    <col min="1290" max="1290" width="22.7109375" style="20" customWidth="1"/>
    <col min="1291" max="1291" width="12.5703125" style="20" customWidth="1"/>
    <col min="1292" max="1536" width="11.42578125" style="20"/>
    <col min="1537" max="1537" width="15.7109375" style="20" customWidth="1"/>
    <col min="1538" max="1542" width="11.42578125" style="20"/>
    <col min="1543" max="1543" width="8.7109375" style="20" customWidth="1"/>
    <col min="1544" max="1544" width="9.85546875" style="20" customWidth="1"/>
    <col min="1545" max="1545" width="9.5703125" style="20" customWidth="1"/>
    <col min="1546" max="1546" width="22.7109375" style="20" customWidth="1"/>
    <col min="1547" max="1547" width="12.5703125" style="20" customWidth="1"/>
    <col min="1548" max="1792" width="11.42578125" style="20"/>
    <col min="1793" max="1793" width="15.7109375" style="20" customWidth="1"/>
    <col min="1794" max="1798" width="11.42578125" style="20"/>
    <col min="1799" max="1799" width="8.7109375" style="20" customWidth="1"/>
    <col min="1800" max="1800" width="9.85546875" style="20" customWidth="1"/>
    <col min="1801" max="1801" width="9.5703125" style="20" customWidth="1"/>
    <col min="1802" max="1802" width="22.7109375" style="20" customWidth="1"/>
    <col min="1803" max="1803" width="12.5703125" style="20" customWidth="1"/>
    <col min="1804" max="2048" width="11.42578125" style="20"/>
    <col min="2049" max="2049" width="15.7109375" style="20" customWidth="1"/>
    <col min="2050" max="2054" width="11.42578125" style="20"/>
    <col min="2055" max="2055" width="8.7109375" style="20" customWidth="1"/>
    <col min="2056" max="2056" width="9.85546875" style="20" customWidth="1"/>
    <col min="2057" max="2057" width="9.5703125" style="20" customWidth="1"/>
    <col min="2058" max="2058" width="22.7109375" style="20" customWidth="1"/>
    <col min="2059" max="2059" width="12.5703125" style="20" customWidth="1"/>
    <col min="2060" max="2304" width="11.42578125" style="20"/>
    <col min="2305" max="2305" width="15.7109375" style="20" customWidth="1"/>
    <col min="2306" max="2310" width="11.42578125" style="20"/>
    <col min="2311" max="2311" width="8.7109375" style="20" customWidth="1"/>
    <col min="2312" max="2312" width="9.85546875" style="20" customWidth="1"/>
    <col min="2313" max="2313" width="9.5703125" style="20" customWidth="1"/>
    <col min="2314" max="2314" width="22.7109375" style="20" customWidth="1"/>
    <col min="2315" max="2315" width="12.5703125" style="20" customWidth="1"/>
    <col min="2316" max="2560" width="11.42578125" style="20"/>
    <col min="2561" max="2561" width="15.7109375" style="20" customWidth="1"/>
    <col min="2562" max="2566" width="11.42578125" style="20"/>
    <col min="2567" max="2567" width="8.7109375" style="20" customWidth="1"/>
    <col min="2568" max="2568" width="9.85546875" style="20" customWidth="1"/>
    <col min="2569" max="2569" width="9.5703125" style="20" customWidth="1"/>
    <col min="2570" max="2570" width="22.7109375" style="20" customWidth="1"/>
    <col min="2571" max="2571" width="12.5703125" style="20" customWidth="1"/>
    <col min="2572" max="2816" width="11.42578125" style="20"/>
    <col min="2817" max="2817" width="15.7109375" style="20" customWidth="1"/>
    <col min="2818" max="2822" width="11.42578125" style="20"/>
    <col min="2823" max="2823" width="8.7109375" style="20" customWidth="1"/>
    <col min="2824" max="2824" width="9.85546875" style="20" customWidth="1"/>
    <col min="2825" max="2825" width="9.5703125" style="20" customWidth="1"/>
    <col min="2826" max="2826" width="22.7109375" style="20" customWidth="1"/>
    <col min="2827" max="2827" width="12.5703125" style="20" customWidth="1"/>
    <col min="2828" max="3072" width="11.42578125" style="20"/>
    <col min="3073" max="3073" width="15.7109375" style="20" customWidth="1"/>
    <col min="3074" max="3078" width="11.42578125" style="20"/>
    <col min="3079" max="3079" width="8.7109375" style="20" customWidth="1"/>
    <col min="3080" max="3080" width="9.85546875" style="20" customWidth="1"/>
    <col min="3081" max="3081" width="9.5703125" style="20" customWidth="1"/>
    <col min="3082" max="3082" width="22.7109375" style="20" customWidth="1"/>
    <col min="3083" max="3083" width="12.5703125" style="20" customWidth="1"/>
    <col min="3084" max="3328" width="11.42578125" style="20"/>
    <col min="3329" max="3329" width="15.7109375" style="20" customWidth="1"/>
    <col min="3330" max="3334" width="11.42578125" style="20"/>
    <col min="3335" max="3335" width="8.7109375" style="20" customWidth="1"/>
    <col min="3336" max="3336" width="9.85546875" style="20" customWidth="1"/>
    <col min="3337" max="3337" width="9.5703125" style="20" customWidth="1"/>
    <col min="3338" max="3338" width="22.7109375" style="20" customWidth="1"/>
    <col min="3339" max="3339" width="12.5703125" style="20" customWidth="1"/>
    <col min="3340" max="3584" width="11.42578125" style="20"/>
    <col min="3585" max="3585" width="15.7109375" style="20" customWidth="1"/>
    <col min="3586" max="3590" width="11.42578125" style="20"/>
    <col min="3591" max="3591" width="8.7109375" style="20" customWidth="1"/>
    <col min="3592" max="3592" width="9.85546875" style="20" customWidth="1"/>
    <col min="3593" max="3593" width="9.5703125" style="20" customWidth="1"/>
    <col min="3594" max="3594" width="22.7109375" style="20" customWidth="1"/>
    <col min="3595" max="3595" width="12.5703125" style="20" customWidth="1"/>
    <col min="3596" max="3840" width="11.42578125" style="20"/>
    <col min="3841" max="3841" width="15.7109375" style="20" customWidth="1"/>
    <col min="3842" max="3846" width="11.42578125" style="20"/>
    <col min="3847" max="3847" width="8.7109375" style="20" customWidth="1"/>
    <col min="3848" max="3848" width="9.85546875" style="20" customWidth="1"/>
    <col min="3849" max="3849" width="9.5703125" style="20" customWidth="1"/>
    <col min="3850" max="3850" width="22.7109375" style="20" customWidth="1"/>
    <col min="3851" max="3851" width="12.5703125" style="20" customWidth="1"/>
    <col min="3852" max="4096" width="11.42578125" style="20"/>
    <col min="4097" max="4097" width="15.7109375" style="20" customWidth="1"/>
    <col min="4098" max="4102" width="11.42578125" style="20"/>
    <col min="4103" max="4103" width="8.7109375" style="20" customWidth="1"/>
    <col min="4104" max="4104" width="9.85546875" style="20" customWidth="1"/>
    <col min="4105" max="4105" width="9.5703125" style="20" customWidth="1"/>
    <col min="4106" max="4106" width="22.7109375" style="20" customWidth="1"/>
    <col min="4107" max="4107" width="12.5703125" style="20" customWidth="1"/>
    <col min="4108" max="4352" width="11.42578125" style="20"/>
    <col min="4353" max="4353" width="15.7109375" style="20" customWidth="1"/>
    <col min="4354" max="4358" width="11.42578125" style="20"/>
    <col min="4359" max="4359" width="8.7109375" style="20" customWidth="1"/>
    <col min="4360" max="4360" width="9.85546875" style="20" customWidth="1"/>
    <col min="4361" max="4361" width="9.5703125" style="20" customWidth="1"/>
    <col min="4362" max="4362" width="22.7109375" style="20" customWidth="1"/>
    <col min="4363" max="4363" width="12.5703125" style="20" customWidth="1"/>
    <col min="4364" max="4608" width="11.42578125" style="20"/>
    <col min="4609" max="4609" width="15.7109375" style="20" customWidth="1"/>
    <col min="4610" max="4614" width="11.42578125" style="20"/>
    <col min="4615" max="4615" width="8.7109375" style="20" customWidth="1"/>
    <col min="4616" max="4616" width="9.85546875" style="20" customWidth="1"/>
    <col min="4617" max="4617" width="9.5703125" style="20" customWidth="1"/>
    <col min="4618" max="4618" width="22.7109375" style="20" customWidth="1"/>
    <col min="4619" max="4619" width="12.5703125" style="20" customWidth="1"/>
    <col min="4620" max="4864" width="11.42578125" style="20"/>
    <col min="4865" max="4865" width="15.7109375" style="20" customWidth="1"/>
    <col min="4866" max="4870" width="11.42578125" style="20"/>
    <col min="4871" max="4871" width="8.7109375" style="20" customWidth="1"/>
    <col min="4872" max="4872" width="9.85546875" style="20" customWidth="1"/>
    <col min="4873" max="4873" width="9.5703125" style="20" customWidth="1"/>
    <col min="4874" max="4874" width="22.7109375" style="20" customWidth="1"/>
    <col min="4875" max="4875" width="12.5703125" style="20" customWidth="1"/>
    <col min="4876" max="5120" width="11.42578125" style="20"/>
    <col min="5121" max="5121" width="15.7109375" style="20" customWidth="1"/>
    <col min="5122" max="5126" width="11.42578125" style="20"/>
    <col min="5127" max="5127" width="8.7109375" style="20" customWidth="1"/>
    <col min="5128" max="5128" width="9.85546875" style="20" customWidth="1"/>
    <col min="5129" max="5129" width="9.5703125" style="20" customWidth="1"/>
    <col min="5130" max="5130" width="22.7109375" style="20" customWidth="1"/>
    <col min="5131" max="5131" width="12.5703125" style="20" customWidth="1"/>
    <col min="5132" max="5376" width="11.42578125" style="20"/>
    <col min="5377" max="5377" width="15.7109375" style="20" customWidth="1"/>
    <col min="5378" max="5382" width="11.42578125" style="20"/>
    <col min="5383" max="5383" width="8.7109375" style="20" customWidth="1"/>
    <col min="5384" max="5384" width="9.85546875" style="20" customWidth="1"/>
    <col min="5385" max="5385" width="9.5703125" style="20" customWidth="1"/>
    <col min="5386" max="5386" width="22.7109375" style="20" customWidth="1"/>
    <col min="5387" max="5387" width="12.5703125" style="20" customWidth="1"/>
    <col min="5388" max="5632" width="11.42578125" style="20"/>
    <col min="5633" max="5633" width="15.7109375" style="20" customWidth="1"/>
    <col min="5634" max="5638" width="11.42578125" style="20"/>
    <col min="5639" max="5639" width="8.7109375" style="20" customWidth="1"/>
    <col min="5640" max="5640" width="9.85546875" style="20" customWidth="1"/>
    <col min="5641" max="5641" width="9.5703125" style="20" customWidth="1"/>
    <col min="5642" max="5642" width="22.7109375" style="20" customWidth="1"/>
    <col min="5643" max="5643" width="12.5703125" style="20" customWidth="1"/>
    <col min="5644" max="5888" width="11.42578125" style="20"/>
    <col min="5889" max="5889" width="15.7109375" style="20" customWidth="1"/>
    <col min="5890" max="5894" width="11.42578125" style="20"/>
    <col min="5895" max="5895" width="8.7109375" style="20" customWidth="1"/>
    <col min="5896" max="5896" width="9.85546875" style="20" customWidth="1"/>
    <col min="5897" max="5897" width="9.5703125" style="20" customWidth="1"/>
    <col min="5898" max="5898" width="22.7109375" style="20" customWidth="1"/>
    <col min="5899" max="5899" width="12.5703125" style="20" customWidth="1"/>
    <col min="5900" max="6144" width="11.42578125" style="20"/>
    <col min="6145" max="6145" width="15.7109375" style="20" customWidth="1"/>
    <col min="6146" max="6150" width="11.42578125" style="20"/>
    <col min="6151" max="6151" width="8.7109375" style="20" customWidth="1"/>
    <col min="6152" max="6152" width="9.85546875" style="20" customWidth="1"/>
    <col min="6153" max="6153" width="9.5703125" style="20" customWidth="1"/>
    <col min="6154" max="6154" width="22.7109375" style="20" customWidth="1"/>
    <col min="6155" max="6155" width="12.5703125" style="20" customWidth="1"/>
    <col min="6156" max="6400" width="11.42578125" style="20"/>
    <col min="6401" max="6401" width="15.7109375" style="20" customWidth="1"/>
    <col min="6402" max="6406" width="11.42578125" style="20"/>
    <col min="6407" max="6407" width="8.7109375" style="20" customWidth="1"/>
    <col min="6408" max="6408" width="9.85546875" style="20" customWidth="1"/>
    <col min="6409" max="6409" width="9.5703125" style="20" customWidth="1"/>
    <col min="6410" max="6410" width="22.7109375" style="20" customWidth="1"/>
    <col min="6411" max="6411" width="12.5703125" style="20" customWidth="1"/>
    <col min="6412" max="6656" width="11.42578125" style="20"/>
    <col min="6657" max="6657" width="15.7109375" style="20" customWidth="1"/>
    <col min="6658" max="6662" width="11.42578125" style="20"/>
    <col min="6663" max="6663" width="8.7109375" style="20" customWidth="1"/>
    <col min="6664" max="6664" width="9.85546875" style="20" customWidth="1"/>
    <col min="6665" max="6665" width="9.5703125" style="20" customWidth="1"/>
    <col min="6666" max="6666" width="22.7109375" style="20" customWidth="1"/>
    <col min="6667" max="6667" width="12.5703125" style="20" customWidth="1"/>
    <col min="6668" max="6912" width="11.42578125" style="20"/>
    <col min="6913" max="6913" width="15.7109375" style="20" customWidth="1"/>
    <col min="6914" max="6918" width="11.42578125" style="20"/>
    <col min="6919" max="6919" width="8.7109375" style="20" customWidth="1"/>
    <col min="6920" max="6920" width="9.85546875" style="20" customWidth="1"/>
    <col min="6921" max="6921" width="9.5703125" style="20" customWidth="1"/>
    <col min="6922" max="6922" width="22.7109375" style="20" customWidth="1"/>
    <col min="6923" max="6923" width="12.5703125" style="20" customWidth="1"/>
    <col min="6924" max="7168" width="11.42578125" style="20"/>
    <col min="7169" max="7169" width="15.7109375" style="20" customWidth="1"/>
    <col min="7170" max="7174" width="11.42578125" style="20"/>
    <col min="7175" max="7175" width="8.7109375" style="20" customWidth="1"/>
    <col min="7176" max="7176" width="9.85546875" style="20" customWidth="1"/>
    <col min="7177" max="7177" width="9.5703125" style="20" customWidth="1"/>
    <col min="7178" max="7178" width="22.7109375" style="20" customWidth="1"/>
    <col min="7179" max="7179" width="12.5703125" style="20" customWidth="1"/>
    <col min="7180" max="7424" width="11.42578125" style="20"/>
    <col min="7425" max="7425" width="15.7109375" style="20" customWidth="1"/>
    <col min="7426" max="7430" width="11.42578125" style="20"/>
    <col min="7431" max="7431" width="8.7109375" style="20" customWidth="1"/>
    <col min="7432" max="7432" width="9.85546875" style="20" customWidth="1"/>
    <col min="7433" max="7433" width="9.5703125" style="20" customWidth="1"/>
    <col min="7434" max="7434" width="22.7109375" style="20" customWidth="1"/>
    <col min="7435" max="7435" width="12.5703125" style="20" customWidth="1"/>
    <col min="7436" max="7680" width="11.42578125" style="20"/>
    <col min="7681" max="7681" width="15.7109375" style="20" customWidth="1"/>
    <col min="7682" max="7686" width="11.42578125" style="20"/>
    <col min="7687" max="7687" width="8.7109375" style="20" customWidth="1"/>
    <col min="7688" max="7688" width="9.85546875" style="20" customWidth="1"/>
    <col min="7689" max="7689" width="9.5703125" style="20" customWidth="1"/>
    <col min="7690" max="7690" width="22.7109375" style="20" customWidth="1"/>
    <col min="7691" max="7691" width="12.5703125" style="20" customWidth="1"/>
    <col min="7692" max="7936" width="11.42578125" style="20"/>
    <col min="7937" max="7937" width="15.7109375" style="20" customWidth="1"/>
    <col min="7938" max="7942" width="11.42578125" style="20"/>
    <col min="7943" max="7943" width="8.7109375" style="20" customWidth="1"/>
    <col min="7944" max="7944" width="9.85546875" style="20" customWidth="1"/>
    <col min="7945" max="7945" width="9.5703125" style="20" customWidth="1"/>
    <col min="7946" max="7946" width="22.7109375" style="20" customWidth="1"/>
    <col min="7947" max="7947" width="12.5703125" style="20" customWidth="1"/>
    <col min="7948" max="8192" width="11.42578125" style="20"/>
    <col min="8193" max="8193" width="15.7109375" style="20" customWidth="1"/>
    <col min="8194" max="8198" width="11.42578125" style="20"/>
    <col min="8199" max="8199" width="8.7109375" style="20" customWidth="1"/>
    <col min="8200" max="8200" width="9.85546875" style="20" customWidth="1"/>
    <col min="8201" max="8201" width="9.5703125" style="20" customWidth="1"/>
    <col min="8202" max="8202" width="22.7109375" style="20" customWidth="1"/>
    <col min="8203" max="8203" width="12.5703125" style="20" customWidth="1"/>
    <col min="8204" max="8448" width="11.42578125" style="20"/>
    <col min="8449" max="8449" width="15.7109375" style="20" customWidth="1"/>
    <col min="8450" max="8454" width="11.42578125" style="20"/>
    <col min="8455" max="8455" width="8.7109375" style="20" customWidth="1"/>
    <col min="8456" max="8456" width="9.85546875" style="20" customWidth="1"/>
    <col min="8457" max="8457" width="9.5703125" style="20" customWidth="1"/>
    <col min="8458" max="8458" width="22.7109375" style="20" customWidth="1"/>
    <col min="8459" max="8459" width="12.5703125" style="20" customWidth="1"/>
    <col min="8460" max="8704" width="11.42578125" style="20"/>
    <col min="8705" max="8705" width="15.7109375" style="20" customWidth="1"/>
    <col min="8706" max="8710" width="11.42578125" style="20"/>
    <col min="8711" max="8711" width="8.7109375" style="20" customWidth="1"/>
    <col min="8712" max="8712" width="9.85546875" style="20" customWidth="1"/>
    <col min="8713" max="8713" width="9.5703125" style="20" customWidth="1"/>
    <col min="8714" max="8714" width="22.7109375" style="20" customWidth="1"/>
    <col min="8715" max="8715" width="12.5703125" style="20" customWidth="1"/>
    <col min="8716" max="8960" width="11.42578125" style="20"/>
    <col min="8961" max="8961" width="15.7109375" style="20" customWidth="1"/>
    <col min="8962" max="8966" width="11.42578125" style="20"/>
    <col min="8967" max="8967" width="8.7109375" style="20" customWidth="1"/>
    <col min="8968" max="8968" width="9.85546875" style="20" customWidth="1"/>
    <col min="8969" max="8969" width="9.5703125" style="20" customWidth="1"/>
    <col min="8970" max="8970" width="22.7109375" style="20" customWidth="1"/>
    <col min="8971" max="8971" width="12.5703125" style="20" customWidth="1"/>
    <col min="8972" max="9216" width="11.42578125" style="20"/>
    <col min="9217" max="9217" width="15.7109375" style="20" customWidth="1"/>
    <col min="9218" max="9222" width="11.42578125" style="20"/>
    <col min="9223" max="9223" width="8.7109375" style="20" customWidth="1"/>
    <col min="9224" max="9224" width="9.85546875" style="20" customWidth="1"/>
    <col min="9225" max="9225" width="9.5703125" style="20" customWidth="1"/>
    <col min="9226" max="9226" width="22.7109375" style="20" customWidth="1"/>
    <col min="9227" max="9227" width="12.5703125" style="20" customWidth="1"/>
    <col min="9228" max="9472" width="11.42578125" style="20"/>
    <col min="9473" max="9473" width="15.7109375" style="20" customWidth="1"/>
    <col min="9474" max="9478" width="11.42578125" style="20"/>
    <col min="9479" max="9479" width="8.7109375" style="20" customWidth="1"/>
    <col min="9480" max="9480" width="9.85546875" style="20" customWidth="1"/>
    <col min="9481" max="9481" width="9.5703125" style="20" customWidth="1"/>
    <col min="9482" max="9482" width="22.7109375" style="20" customWidth="1"/>
    <col min="9483" max="9483" width="12.5703125" style="20" customWidth="1"/>
    <col min="9484" max="9728" width="11.42578125" style="20"/>
    <col min="9729" max="9729" width="15.7109375" style="20" customWidth="1"/>
    <col min="9730" max="9734" width="11.42578125" style="20"/>
    <col min="9735" max="9735" width="8.7109375" style="20" customWidth="1"/>
    <col min="9736" max="9736" width="9.85546875" style="20" customWidth="1"/>
    <col min="9737" max="9737" width="9.5703125" style="20" customWidth="1"/>
    <col min="9738" max="9738" width="22.7109375" style="20" customWidth="1"/>
    <col min="9739" max="9739" width="12.5703125" style="20" customWidth="1"/>
    <col min="9740" max="9984" width="11.42578125" style="20"/>
    <col min="9985" max="9985" width="15.7109375" style="20" customWidth="1"/>
    <col min="9986" max="9990" width="11.42578125" style="20"/>
    <col min="9991" max="9991" width="8.7109375" style="20" customWidth="1"/>
    <col min="9992" max="9992" width="9.85546875" style="20" customWidth="1"/>
    <col min="9993" max="9993" width="9.5703125" style="20" customWidth="1"/>
    <col min="9994" max="9994" width="22.7109375" style="20" customWidth="1"/>
    <col min="9995" max="9995" width="12.5703125" style="20" customWidth="1"/>
    <col min="9996" max="10240" width="11.42578125" style="20"/>
    <col min="10241" max="10241" width="15.7109375" style="20" customWidth="1"/>
    <col min="10242" max="10246" width="11.42578125" style="20"/>
    <col min="10247" max="10247" width="8.7109375" style="20" customWidth="1"/>
    <col min="10248" max="10248" width="9.85546875" style="20" customWidth="1"/>
    <col min="10249" max="10249" width="9.5703125" style="20" customWidth="1"/>
    <col min="10250" max="10250" width="22.7109375" style="20" customWidth="1"/>
    <col min="10251" max="10251" width="12.5703125" style="20" customWidth="1"/>
    <col min="10252" max="10496" width="11.42578125" style="20"/>
    <col min="10497" max="10497" width="15.7109375" style="20" customWidth="1"/>
    <col min="10498" max="10502" width="11.42578125" style="20"/>
    <col min="10503" max="10503" width="8.7109375" style="20" customWidth="1"/>
    <col min="10504" max="10504" width="9.85546875" style="20" customWidth="1"/>
    <col min="10505" max="10505" width="9.5703125" style="20" customWidth="1"/>
    <col min="10506" max="10506" width="22.7109375" style="20" customWidth="1"/>
    <col min="10507" max="10507" width="12.5703125" style="20" customWidth="1"/>
    <col min="10508" max="10752" width="11.42578125" style="20"/>
    <col min="10753" max="10753" width="15.7109375" style="20" customWidth="1"/>
    <col min="10754" max="10758" width="11.42578125" style="20"/>
    <col min="10759" max="10759" width="8.7109375" style="20" customWidth="1"/>
    <col min="10760" max="10760" width="9.85546875" style="20" customWidth="1"/>
    <col min="10761" max="10761" width="9.5703125" style="20" customWidth="1"/>
    <col min="10762" max="10762" width="22.7109375" style="20" customWidth="1"/>
    <col min="10763" max="10763" width="12.5703125" style="20" customWidth="1"/>
    <col min="10764" max="11008" width="11.42578125" style="20"/>
    <col min="11009" max="11009" width="15.7109375" style="20" customWidth="1"/>
    <col min="11010" max="11014" width="11.42578125" style="20"/>
    <col min="11015" max="11015" width="8.7109375" style="20" customWidth="1"/>
    <col min="11016" max="11016" width="9.85546875" style="20" customWidth="1"/>
    <col min="11017" max="11017" width="9.5703125" style="20" customWidth="1"/>
    <col min="11018" max="11018" width="22.7109375" style="20" customWidth="1"/>
    <col min="11019" max="11019" width="12.5703125" style="20" customWidth="1"/>
    <col min="11020" max="11264" width="11.42578125" style="20"/>
    <col min="11265" max="11265" width="15.7109375" style="20" customWidth="1"/>
    <col min="11266" max="11270" width="11.42578125" style="20"/>
    <col min="11271" max="11271" width="8.7109375" style="20" customWidth="1"/>
    <col min="11272" max="11272" width="9.85546875" style="20" customWidth="1"/>
    <col min="11273" max="11273" width="9.5703125" style="20" customWidth="1"/>
    <col min="11274" max="11274" width="22.7109375" style="20" customWidth="1"/>
    <col min="11275" max="11275" width="12.5703125" style="20" customWidth="1"/>
    <col min="11276" max="11520" width="11.42578125" style="20"/>
    <col min="11521" max="11521" width="15.7109375" style="20" customWidth="1"/>
    <col min="11522" max="11526" width="11.42578125" style="20"/>
    <col min="11527" max="11527" width="8.7109375" style="20" customWidth="1"/>
    <col min="11528" max="11528" width="9.85546875" style="20" customWidth="1"/>
    <col min="11529" max="11529" width="9.5703125" style="20" customWidth="1"/>
    <col min="11530" max="11530" width="22.7109375" style="20" customWidth="1"/>
    <col min="11531" max="11531" width="12.5703125" style="20" customWidth="1"/>
    <col min="11532" max="11776" width="11.42578125" style="20"/>
    <col min="11777" max="11777" width="15.7109375" style="20" customWidth="1"/>
    <col min="11778" max="11782" width="11.42578125" style="20"/>
    <col min="11783" max="11783" width="8.7109375" style="20" customWidth="1"/>
    <col min="11784" max="11784" width="9.85546875" style="20" customWidth="1"/>
    <col min="11785" max="11785" width="9.5703125" style="20" customWidth="1"/>
    <col min="11786" max="11786" width="22.7109375" style="20" customWidth="1"/>
    <col min="11787" max="11787" width="12.5703125" style="20" customWidth="1"/>
    <col min="11788" max="12032" width="11.42578125" style="20"/>
    <col min="12033" max="12033" width="15.7109375" style="20" customWidth="1"/>
    <col min="12034" max="12038" width="11.42578125" style="20"/>
    <col min="12039" max="12039" width="8.7109375" style="20" customWidth="1"/>
    <col min="12040" max="12040" width="9.85546875" style="20" customWidth="1"/>
    <col min="12041" max="12041" width="9.5703125" style="20" customWidth="1"/>
    <col min="12042" max="12042" width="22.7109375" style="20" customWidth="1"/>
    <col min="12043" max="12043" width="12.5703125" style="20" customWidth="1"/>
    <col min="12044" max="12288" width="11.42578125" style="20"/>
    <col min="12289" max="12289" width="15.7109375" style="20" customWidth="1"/>
    <col min="12290" max="12294" width="11.42578125" style="20"/>
    <col min="12295" max="12295" width="8.7109375" style="20" customWidth="1"/>
    <col min="12296" max="12296" width="9.85546875" style="20" customWidth="1"/>
    <col min="12297" max="12297" width="9.5703125" style="20" customWidth="1"/>
    <col min="12298" max="12298" width="22.7109375" style="20" customWidth="1"/>
    <col min="12299" max="12299" width="12.5703125" style="20" customWidth="1"/>
    <col min="12300" max="12544" width="11.42578125" style="20"/>
    <col min="12545" max="12545" width="15.7109375" style="20" customWidth="1"/>
    <col min="12546" max="12550" width="11.42578125" style="20"/>
    <col min="12551" max="12551" width="8.7109375" style="20" customWidth="1"/>
    <col min="12552" max="12552" width="9.85546875" style="20" customWidth="1"/>
    <col min="12553" max="12553" width="9.5703125" style="20" customWidth="1"/>
    <col min="12554" max="12554" width="22.7109375" style="20" customWidth="1"/>
    <col min="12555" max="12555" width="12.5703125" style="20" customWidth="1"/>
    <col min="12556" max="12800" width="11.42578125" style="20"/>
    <col min="12801" max="12801" width="15.7109375" style="20" customWidth="1"/>
    <col min="12802" max="12806" width="11.42578125" style="20"/>
    <col min="12807" max="12807" width="8.7109375" style="20" customWidth="1"/>
    <col min="12808" max="12808" width="9.85546875" style="20" customWidth="1"/>
    <col min="12809" max="12809" width="9.5703125" style="20" customWidth="1"/>
    <col min="12810" max="12810" width="22.7109375" style="20" customWidth="1"/>
    <col min="12811" max="12811" width="12.5703125" style="20" customWidth="1"/>
    <col min="12812" max="13056" width="11.42578125" style="20"/>
    <col min="13057" max="13057" width="15.7109375" style="20" customWidth="1"/>
    <col min="13058" max="13062" width="11.42578125" style="20"/>
    <col min="13063" max="13063" width="8.7109375" style="20" customWidth="1"/>
    <col min="13064" max="13064" width="9.85546875" style="20" customWidth="1"/>
    <col min="13065" max="13065" width="9.5703125" style="20" customWidth="1"/>
    <col min="13066" max="13066" width="22.7109375" style="20" customWidth="1"/>
    <col min="13067" max="13067" width="12.5703125" style="20" customWidth="1"/>
    <col min="13068" max="13312" width="11.42578125" style="20"/>
    <col min="13313" max="13313" width="15.7109375" style="20" customWidth="1"/>
    <col min="13314" max="13318" width="11.42578125" style="20"/>
    <col min="13319" max="13319" width="8.7109375" style="20" customWidth="1"/>
    <col min="13320" max="13320" width="9.85546875" style="20" customWidth="1"/>
    <col min="13321" max="13321" width="9.5703125" style="20" customWidth="1"/>
    <col min="13322" max="13322" width="22.7109375" style="20" customWidth="1"/>
    <col min="13323" max="13323" width="12.5703125" style="20" customWidth="1"/>
    <col min="13324" max="13568" width="11.42578125" style="20"/>
    <col min="13569" max="13569" width="15.7109375" style="20" customWidth="1"/>
    <col min="13570" max="13574" width="11.42578125" style="20"/>
    <col min="13575" max="13575" width="8.7109375" style="20" customWidth="1"/>
    <col min="13576" max="13576" width="9.85546875" style="20" customWidth="1"/>
    <col min="13577" max="13577" width="9.5703125" style="20" customWidth="1"/>
    <col min="13578" max="13578" width="22.7109375" style="20" customWidth="1"/>
    <col min="13579" max="13579" width="12.5703125" style="20" customWidth="1"/>
    <col min="13580" max="13824" width="11.42578125" style="20"/>
    <col min="13825" max="13825" width="15.7109375" style="20" customWidth="1"/>
    <col min="13826" max="13830" width="11.42578125" style="20"/>
    <col min="13831" max="13831" width="8.7109375" style="20" customWidth="1"/>
    <col min="13832" max="13832" width="9.85546875" style="20" customWidth="1"/>
    <col min="13833" max="13833" width="9.5703125" style="20" customWidth="1"/>
    <col min="13834" max="13834" width="22.7109375" style="20" customWidth="1"/>
    <col min="13835" max="13835" width="12.5703125" style="20" customWidth="1"/>
    <col min="13836" max="14080" width="11.42578125" style="20"/>
    <col min="14081" max="14081" width="15.7109375" style="20" customWidth="1"/>
    <col min="14082" max="14086" width="11.42578125" style="20"/>
    <col min="14087" max="14087" width="8.7109375" style="20" customWidth="1"/>
    <col min="14088" max="14088" width="9.85546875" style="20" customWidth="1"/>
    <col min="14089" max="14089" width="9.5703125" style="20" customWidth="1"/>
    <col min="14090" max="14090" width="22.7109375" style="20" customWidth="1"/>
    <col min="14091" max="14091" width="12.5703125" style="20" customWidth="1"/>
    <col min="14092" max="14336" width="11.42578125" style="20"/>
    <col min="14337" max="14337" width="15.7109375" style="20" customWidth="1"/>
    <col min="14338" max="14342" width="11.42578125" style="20"/>
    <col min="14343" max="14343" width="8.7109375" style="20" customWidth="1"/>
    <col min="14344" max="14344" width="9.85546875" style="20" customWidth="1"/>
    <col min="14345" max="14345" width="9.5703125" style="20" customWidth="1"/>
    <col min="14346" max="14346" width="22.7109375" style="20" customWidth="1"/>
    <col min="14347" max="14347" width="12.5703125" style="20" customWidth="1"/>
    <col min="14348" max="14592" width="11.42578125" style="20"/>
    <col min="14593" max="14593" width="15.7109375" style="20" customWidth="1"/>
    <col min="14594" max="14598" width="11.42578125" style="20"/>
    <col min="14599" max="14599" width="8.7109375" style="20" customWidth="1"/>
    <col min="14600" max="14600" width="9.85546875" style="20" customWidth="1"/>
    <col min="14601" max="14601" width="9.5703125" style="20" customWidth="1"/>
    <col min="14602" max="14602" width="22.7109375" style="20" customWidth="1"/>
    <col min="14603" max="14603" width="12.5703125" style="20" customWidth="1"/>
    <col min="14604" max="14848" width="11.42578125" style="20"/>
    <col min="14849" max="14849" width="15.7109375" style="20" customWidth="1"/>
    <col min="14850" max="14854" width="11.42578125" style="20"/>
    <col min="14855" max="14855" width="8.7109375" style="20" customWidth="1"/>
    <col min="14856" max="14856" width="9.85546875" style="20" customWidth="1"/>
    <col min="14857" max="14857" width="9.5703125" style="20" customWidth="1"/>
    <col min="14858" max="14858" width="22.7109375" style="20" customWidth="1"/>
    <col min="14859" max="14859" width="12.5703125" style="20" customWidth="1"/>
    <col min="14860" max="15104" width="11.42578125" style="20"/>
    <col min="15105" max="15105" width="15.7109375" style="20" customWidth="1"/>
    <col min="15106" max="15110" width="11.42578125" style="20"/>
    <col min="15111" max="15111" width="8.7109375" style="20" customWidth="1"/>
    <col min="15112" max="15112" width="9.85546875" style="20" customWidth="1"/>
    <col min="15113" max="15113" width="9.5703125" style="20" customWidth="1"/>
    <col min="15114" max="15114" width="22.7109375" style="20" customWidth="1"/>
    <col min="15115" max="15115" width="12.5703125" style="20" customWidth="1"/>
    <col min="15116" max="15360" width="11.42578125" style="20"/>
    <col min="15361" max="15361" width="15.7109375" style="20" customWidth="1"/>
    <col min="15362" max="15366" width="11.42578125" style="20"/>
    <col min="15367" max="15367" width="8.7109375" style="20" customWidth="1"/>
    <col min="15368" max="15368" width="9.85546875" style="20" customWidth="1"/>
    <col min="15369" max="15369" width="9.5703125" style="20" customWidth="1"/>
    <col min="15370" max="15370" width="22.7109375" style="20" customWidth="1"/>
    <col min="15371" max="15371" width="12.5703125" style="20" customWidth="1"/>
    <col min="15372" max="15616" width="11.42578125" style="20"/>
    <col min="15617" max="15617" width="15.7109375" style="20" customWidth="1"/>
    <col min="15618" max="15622" width="11.42578125" style="20"/>
    <col min="15623" max="15623" width="8.7109375" style="20" customWidth="1"/>
    <col min="15624" max="15624" width="9.85546875" style="20" customWidth="1"/>
    <col min="15625" max="15625" width="9.5703125" style="20" customWidth="1"/>
    <col min="15626" max="15626" width="22.7109375" style="20" customWidth="1"/>
    <col min="15627" max="15627" width="12.5703125" style="20" customWidth="1"/>
    <col min="15628" max="15872" width="11.42578125" style="20"/>
    <col min="15873" max="15873" width="15.7109375" style="20" customWidth="1"/>
    <col min="15874" max="15878" width="11.42578125" style="20"/>
    <col min="15879" max="15879" width="8.7109375" style="20" customWidth="1"/>
    <col min="15880" max="15880" width="9.85546875" style="20" customWidth="1"/>
    <col min="15881" max="15881" width="9.5703125" style="20" customWidth="1"/>
    <col min="15882" max="15882" width="22.7109375" style="20" customWidth="1"/>
    <col min="15883" max="15883" width="12.5703125" style="20" customWidth="1"/>
    <col min="15884" max="16128" width="11.42578125" style="20"/>
    <col min="16129" max="16129" width="15.7109375" style="20" customWidth="1"/>
    <col min="16130" max="16134" width="11.42578125" style="20"/>
    <col min="16135" max="16135" width="8.7109375" style="20" customWidth="1"/>
    <col min="16136" max="16136" width="9.85546875" style="20" customWidth="1"/>
    <col min="16137" max="16137" width="9.5703125" style="20" customWidth="1"/>
    <col min="16138" max="16138" width="22.7109375" style="20" customWidth="1"/>
    <col min="16139" max="16139" width="12.5703125" style="20" customWidth="1"/>
    <col min="16140" max="16384" width="11.42578125" style="20"/>
  </cols>
  <sheetData>
    <row r="3" spans="1:11" ht="32.25" customHeight="1">
      <c r="A3" s="207" t="s">
        <v>27</v>
      </c>
      <c r="B3" s="207"/>
      <c r="C3" s="207"/>
      <c r="D3" s="207"/>
      <c r="E3" s="207"/>
      <c r="F3" s="207"/>
      <c r="G3" s="207"/>
      <c r="H3" s="207"/>
      <c r="I3" s="207"/>
      <c r="J3" s="207"/>
      <c r="K3" s="53"/>
    </row>
    <row r="4" spans="1:11" ht="21" customHeight="1">
      <c r="A4" s="208" t="s">
        <v>87</v>
      </c>
      <c r="B4" s="208"/>
      <c r="C4" s="208"/>
      <c r="D4" s="208"/>
      <c r="E4" s="208"/>
      <c r="F4" s="208"/>
      <c r="G4" s="208"/>
      <c r="H4" s="208"/>
      <c r="I4" s="208"/>
      <c r="J4" s="208"/>
      <c r="K4" s="54"/>
    </row>
    <row r="5" spans="1:11" ht="12" customHeight="1">
      <c r="A5" s="89"/>
      <c r="B5" s="89"/>
      <c r="C5" s="89"/>
      <c r="D5" s="89"/>
      <c r="E5" s="89"/>
      <c r="F5" s="89"/>
      <c r="G5" s="89"/>
      <c r="H5" s="89"/>
      <c r="I5" s="89"/>
      <c r="J5" s="89"/>
      <c r="K5" s="54"/>
    </row>
    <row r="6" spans="1:11" ht="12" customHeight="1">
      <c r="A6" s="89"/>
      <c r="B6" s="89"/>
      <c r="C6" s="89"/>
      <c r="D6" s="89"/>
      <c r="E6" s="89"/>
      <c r="F6" s="89"/>
      <c r="G6" s="89"/>
      <c r="H6" s="89"/>
      <c r="I6" s="89"/>
      <c r="J6" s="89"/>
      <c r="K6" s="54"/>
    </row>
    <row r="7" spans="1:11" ht="42.75" customHeight="1">
      <c r="A7" s="209" t="s">
        <v>357</v>
      </c>
      <c r="B7" s="209"/>
      <c r="C7" s="209"/>
      <c r="D7" s="209"/>
      <c r="E7" s="209"/>
      <c r="F7" s="209"/>
      <c r="G7" s="209"/>
      <c r="H7" s="209"/>
      <c r="I7" s="209"/>
      <c r="J7" s="209"/>
      <c r="K7" s="55"/>
    </row>
    <row r="8" spans="1:11" ht="15.75" customHeight="1">
      <c r="A8" s="71"/>
      <c r="B8" s="71"/>
      <c r="C8" s="71"/>
      <c r="D8" s="71"/>
      <c r="E8" s="71"/>
      <c r="F8" s="71"/>
      <c r="G8" s="71"/>
      <c r="H8" s="71"/>
      <c r="I8" s="71"/>
      <c r="J8" s="71"/>
      <c r="K8" s="55"/>
    </row>
    <row r="9" spans="1:11" ht="15.75" customHeight="1">
      <c r="A9" s="210" t="s">
        <v>35</v>
      </c>
      <c r="B9" s="210"/>
      <c r="C9" s="210"/>
      <c r="D9" s="210"/>
      <c r="E9" s="210"/>
      <c r="F9" s="210"/>
      <c r="G9" s="210"/>
      <c r="H9" s="210"/>
      <c r="I9" s="210"/>
      <c r="J9" s="210"/>
      <c r="K9" s="55"/>
    </row>
    <row r="10" spans="1:11" ht="9.75" customHeight="1">
      <c r="A10" s="72"/>
      <c r="B10" s="72"/>
      <c r="C10" s="72"/>
      <c r="D10" s="72"/>
      <c r="E10" s="72"/>
      <c r="F10" s="72"/>
      <c r="G10" s="72"/>
      <c r="H10" s="72"/>
      <c r="I10" s="72"/>
      <c r="J10" s="72"/>
      <c r="K10" s="55"/>
    </row>
    <row r="11" spans="1:11" ht="219.75" customHeight="1">
      <c r="A11" s="211" t="s">
        <v>356</v>
      </c>
      <c r="B11" s="211"/>
      <c r="C11" s="211"/>
      <c r="D11" s="211"/>
      <c r="E11" s="211"/>
      <c r="F11" s="211"/>
      <c r="G11" s="211"/>
      <c r="H11" s="211"/>
      <c r="I11" s="211"/>
      <c r="J11" s="211"/>
      <c r="K11" s="52"/>
    </row>
    <row r="12" spans="1:11">
      <c r="A12" s="73"/>
      <c r="B12" s="74"/>
      <c r="C12" s="74"/>
      <c r="D12" s="74"/>
      <c r="E12" s="74"/>
      <c r="F12" s="74"/>
      <c r="G12" s="74"/>
      <c r="H12" s="74"/>
      <c r="I12" s="74"/>
      <c r="J12" s="74"/>
      <c r="K12" s="21"/>
    </row>
    <row r="13" spans="1:11">
      <c r="A13" s="73"/>
      <c r="B13" s="74"/>
      <c r="C13" s="74"/>
      <c r="D13" s="74"/>
      <c r="E13" s="74"/>
      <c r="F13" s="74"/>
      <c r="G13" s="74"/>
      <c r="H13" s="74"/>
      <c r="I13" s="74"/>
      <c r="J13" s="74"/>
      <c r="K13" s="21"/>
    </row>
    <row r="14" spans="1:11">
      <c r="A14" s="73"/>
      <c r="B14" s="73"/>
      <c r="C14" s="73"/>
      <c r="D14" s="73"/>
      <c r="E14" s="73"/>
      <c r="F14" s="73"/>
      <c r="G14" s="73"/>
      <c r="H14" s="73"/>
      <c r="I14" s="73"/>
      <c r="J14" s="73"/>
      <c r="K14" s="34"/>
    </row>
    <row r="15" spans="1:11" ht="15.75">
      <c r="A15" s="73"/>
      <c r="B15" s="75"/>
      <c r="C15" s="75" t="s">
        <v>14</v>
      </c>
      <c r="D15" s="75"/>
      <c r="E15" s="76"/>
      <c r="F15" s="76"/>
      <c r="G15" s="76"/>
      <c r="H15" s="75"/>
      <c r="I15" s="75"/>
      <c r="J15" s="77" t="s">
        <v>15</v>
      </c>
      <c r="K15" s="23"/>
    </row>
    <row r="16" spans="1:11" ht="15.75">
      <c r="A16" s="73"/>
      <c r="B16" s="75"/>
      <c r="C16" s="75"/>
      <c r="D16" s="75"/>
      <c r="E16" s="76"/>
      <c r="F16" s="76"/>
      <c r="G16" s="76"/>
      <c r="H16" s="75"/>
      <c r="I16" s="75"/>
      <c r="J16" s="77" t="s">
        <v>16</v>
      </c>
      <c r="K16" s="23"/>
    </row>
    <row r="17" spans="1:11" ht="15.75">
      <c r="A17" s="73"/>
      <c r="B17" s="75"/>
      <c r="C17" s="75"/>
      <c r="D17" s="75"/>
      <c r="E17" s="76"/>
      <c r="F17" s="76"/>
      <c r="G17" s="76"/>
      <c r="H17" s="75"/>
      <c r="I17" s="75"/>
      <c r="J17" s="75"/>
      <c r="K17" s="22"/>
    </row>
    <row r="18" spans="1:11" ht="15.75">
      <c r="A18" s="73"/>
      <c r="B18" s="75" t="s">
        <v>118</v>
      </c>
      <c r="C18" s="206" t="s">
        <v>119</v>
      </c>
      <c r="D18" s="206"/>
      <c r="E18" s="206"/>
      <c r="F18" s="76"/>
      <c r="G18" s="76"/>
      <c r="H18" s="75"/>
      <c r="I18" s="75"/>
      <c r="J18" s="78">
        <f>+'CATALOGO '!G21</f>
        <v>0</v>
      </c>
      <c r="K18" s="22"/>
    </row>
    <row r="19" spans="1:11" ht="15.75">
      <c r="A19" s="73"/>
      <c r="B19" s="75" t="s">
        <v>26</v>
      </c>
      <c r="C19" s="206" t="s">
        <v>88</v>
      </c>
      <c r="D19" s="206"/>
      <c r="E19" s="206"/>
      <c r="F19" s="76"/>
      <c r="G19" s="76"/>
      <c r="H19" s="75"/>
      <c r="I19" s="75"/>
      <c r="J19" s="78">
        <f>+'CATALOGO '!G65</f>
        <v>0</v>
      </c>
      <c r="K19" s="22"/>
    </row>
    <row r="20" spans="1:11" ht="15.75">
      <c r="A20" s="73"/>
      <c r="B20" s="75" t="s">
        <v>17</v>
      </c>
      <c r="C20" s="206" t="s">
        <v>19</v>
      </c>
      <c r="D20" s="206"/>
      <c r="E20" s="206"/>
      <c r="F20" s="76"/>
      <c r="G20" s="76"/>
      <c r="H20" s="75"/>
      <c r="I20" s="75"/>
      <c r="J20" s="79">
        <f>+'CATALOGO '!G95</f>
        <v>0</v>
      </c>
      <c r="K20" s="22"/>
    </row>
    <row r="21" spans="1:11" ht="15" customHeight="1">
      <c r="A21" s="73"/>
      <c r="B21" s="75" t="s">
        <v>18</v>
      </c>
      <c r="C21" s="80" t="s">
        <v>89</v>
      </c>
      <c r="D21" s="80"/>
      <c r="E21" s="80"/>
      <c r="F21" s="76"/>
      <c r="G21" s="76"/>
      <c r="H21" s="75"/>
      <c r="I21" s="75"/>
      <c r="J21" s="79">
        <f>+'CATALOGO '!G155</f>
        <v>0</v>
      </c>
      <c r="K21" s="24"/>
    </row>
    <row r="22" spans="1:11" ht="15" customHeight="1">
      <c r="A22" s="73"/>
      <c r="B22" s="75" t="s">
        <v>354</v>
      </c>
      <c r="C22" s="80" t="s">
        <v>355</v>
      </c>
      <c r="D22" s="80"/>
      <c r="E22" s="80"/>
      <c r="F22" s="76"/>
      <c r="G22" s="76"/>
      <c r="H22" s="75"/>
      <c r="I22" s="75"/>
      <c r="J22" s="79">
        <f>'CATALOGO '!G241</f>
        <v>0</v>
      </c>
      <c r="K22" s="24"/>
    </row>
    <row r="23" spans="1:11" ht="17.100000000000001" customHeight="1">
      <c r="A23" s="73"/>
      <c r="B23" s="75" t="s">
        <v>20</v>
      </c>
      <c r="C23" s="206" t="s">
        <v>21</v>
      </c>
      <c r="D23" s="206"/>
      <c r="E23" s="82"/>
      <c r="F23" s="76"/>
      <c r="G23" s="76"/>
      <c r="H23" s="75"/>
      <c r="I23" s="75"/>
      <c r="J23" s="79">
        <f>+'CATALOGO '!G367</f>
        <v>0</v>
      </c>
      <c r="K23" s="24"/>
    </row>
    <row r="24" spans="1:11" ht="17.100000000000001" customHeight="1">
      <c r="A24" s="73"/>
      <c r="B24" s="75" t="s">
        <v>95</v>
      </c>
      <c r="C24" s="206" t="s">
        <v>96</v>
      </c>
      <c r="D24" s="206"/>
      <c r="E24" s="82"/>
      <c r="F24" s="76"/>
      <c r="G24" s="76"/>
      <c r="H24" s="75"/>
      <c r="I24" s="75"/>
      <c r="J24" s="79">
        <f>+'CATALOGO '!G386</f>
        <v>0</v>
      </c>
      <c r="K24" s="24"/>
    </row>
    <row r="25" spans="1:11" ht="17.100000000000001" customHeight="1">
      <c r="A25" s="73"/>
      <c r="B25" s="75"/>
      <c r="C25" s="83"/>
      <c r="D25" s="83"/>
      <c r="E25" s="82"/>
      <c r="F25" s="76"/>
      <c r="G25" s="76"/>
      <c r="H25" s="75"/>
      <c r="I25" s="75"/>
      <c r="J25" s="81"/>
      <c r="K25" s="24"/>
    </row>
    <row r="26" spans="1:11" ht="15">
      <c r="A26" s="73"/>
      <c r="B26" s="76"/>
      <c r="C26" s="76"/>
      <c r="D26" s="76"/>
      <c r="E26" s="76"/>
      <c r="F26" s="76"/>
      <c r="G26" s="76"/>
      <c r="H26" s="75"/>
      <c r="I26" s="84"/>
      <c r="J26" s="85"/>
      <c r="K26" s="25"/>
    </row>
    <row r="27" spans="1:11" ht="15">
      <c r="A27" s="73"/>
      <c r="B27" s="76"/>
      <c r="C27" s="76"/>
      <c r="D27" s="76"/>
      <c r="E27" s="76"/>
      <c r="F27" s="76"/>
      <c r="G27" s="76"/>
      <c r="H27" s="80"/>
      <c r="I27" s="86" t="s">
        <v>22</v>
      </c>
      <c r="J27" s="85">
        <f>+SUM(J18:J24)</f>
        <v>0</v>
      </c>
      <c r="K27" s="25"/>
    </row>
    <row r="28" spans="1:11" ht="15">
      <c r="A28" s="73"/>
      <c r="B28" s="76"/>
      <c r="C28" s="76"/>
      <c r="D28" s="76"/>
      <c r="E28" s="76"/>
      <c r="F28" s="76"/>
      <c r="G28" s="76"/>
      <c r="H28" s="80"/>
      <c r="I28" s="86"/>
      <c r="J28" s="87"/>
      <c r="K28" s="25"/>
    </row>
    <row r="29" spans="1:11" ht="15">
      <c r="A29" s="73"/>
      <c r="B29" s="76"/>
      <c r="C29" s="76"/>
      <c r="D29" s="76"/>
      <c r="E29" s="76"/>
      <c r="F29" s="76"/>
      <c r="G29" s="76"/>
      <c r="H29" s="80"/>
      <c r="I29" s="86" t="s">
        <v>33</v>
      </c>
      <c r="J29" s="88">
        <f>J27*16%</f>
        <v>0</v>
      </c>
      <c r="K29" s="25"/>
    </row>
    <row r="30" spans="1:11" ht="15">
      <c r="A30" s="73"/>
      <c r="B30" s="76"/>
      <c r="C30" s="76"/>
      <c r="D30" s="76"/>
      <c r="E30" s="76"/>
      <c r="F30" s="76"/>
      <c r="G30" s="76"/>
      <c r="H30" s="80"/>
      <c r="I30" s="86"/>
      <c r="J30" s="85"/>
      <c r="K30" s="25"/>
    </row>
    <row r="31" spans="1:11" ht="15">
      <c r="A31" s="73"/>
      <c r="B31" s="76"/>
      <c r="C31" s="76"/>
      <c r="D31" s="76"/>
      <c r="E31" s="76"/>
      <c r="F31" s="76"/>
      <c r="G31" s="76"/>
      <c r="H31" s="80"/>
      <c r="I31" s="86" t="s">
        <v>23</v>
      </c>
      <c r="J31" s="88">
        <f>SUM(J27,J29)</f>
        <v>0</v>
      </c>
      <c r="K31" s="25"/>
    </row>
    <row r="32" spans="1:11">
      <c r="A32" s="34"/>
      <c r="B32" s="34"/>
      <c r="C32" s="34"/>
      <c r="D32" s="34"/>
      <c r="E32" s="34"/>
      <c r="F32" s="34"/>
      <c r="G32" s="34"/>
      <c r="H32" s="34"/>
      <c r="I32" s="34"/>
      <c r="J32" s="26"/>
      <c r="K32" s="34"/>
    </row>
    <row r="33" spans="4:10">
      <c r="F33" s="27"/>
      <c r="J33" s="26"/>
    </row>
    <row r="34" spans="4:10">
      <c r="D34" s="28"/>
      <c r="E34" s="28"/>
      <c r="F34" s="28"/>
      <c r="G34" s="28"/>
      <c r="H34" s="29"/>
      <c r="I34" s="29"/>
      <c r="J34" s="29"/>
    </row>
    <row r="35" spans="4:10">
      <c r="D35" s="28"/>
      <c r="E35" s="28"/>
      <c r="F35" s="30"/>
      <c r="G35" s="28"/>
      <c r="H35" s="29"/>
      <c r="I35" s="29"/>
      <c r="J35" s="29"/>
    </row>
    <row r="36" spans="4:10">
      <c r="D36" s="28"/>
      <c r="E36" s="28"/>
      <c r="F36" s="31"/>
      <c r="G36" s="28"/>
      <c r="H36" s="28"/>
      <c r="I36" s="28"/>
    </row>
    <row r="37" spans="4:10">
      <c r="D37" s="28"/>
      <c r="E37" s="31"/>
      <c r="F37" s="28"/>
      <c r="G37" s="28"/>
      <c r="H37" s="28"/>
      <c r="I37" s="28"/>
    </row>
    <row r="38" spans="4:10">
      <c r="D38" s="28"/>
      <c r="E38" s="28"/>
      <c r="F38" s="28"/>
      <c r="G38" s="28"/>
      <c r="H38" s="28"/>
      <c r="I38" s="28"/>
    </row>
  </sheetData>
  <mergeCells count="10">
    <mergeCell ref="C23:D23"/>
    <mergeCell ref="C19:E19"/>
    <mergeCell ref="C20:E20"/>
    <mergeCell ref="C24:D24"/>
    <mergeCell ref="A3:J3"/>
    <mergeCell ref="A4:J4"/>
    <mergeCell ref="A7:J7"/>
    <mergeCell ref="A9:J9"/>
    <mergeCell ref="A11:J11"/>
    <mergeCell ref="C18:E18"/>
  </mergeCells>
  <printOptions horizontalCentered="1"/>
  <pageMargins left="0.39370078740157483" right="0.39370078740157483" top="0.59055118110236227" bottom="0.39370078740157483" header="0" footer="0"/>
  <pageSetup scale="95"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417"/>
  <sheetViews>
    <sheetView tabSelected="1" view="pageBreakPreview" topLeftCell="A320" zoomScaleSheetLayoutView="100" workbookViewId="0">
      <selection activeCell="F385" sqref="F385"/>
    </sheetView>
  </sheetViews>
  <sheetFormatPr baseColWidth="10" defaultRowHeight="12.75"/>
  <cols>
    <col min="1" max="1" width="16.7109375" style="189" customWidth="1"/>
    <col min="2" max="2" width="49.28515625" customWidth="1"/>
    <col min="3" max="3" width="10.7109375" customWidth="1"/>
    <col min="4" max="4" width="13.7109375" style="46" customWidth="1"/>
    <col min="5" max="5" width="14.7109375" style="203" customWidth="1"/>
    <col min="6" max="6" width="25.7109375" style="18" customWidth="1"/>
    <col min="7" max="7" width="19.85546875" customWidth="1"/>
    <col min="8" max="8" width="8.140625" customWidth="1"/>
    <col min="9" max="9" width="22.7109375" customWidth="1"/>
    <col min="10" max="10" width="32.7109375" customWidth="1"/>
    <col min="11" max="11" width="17.7109375" customWidth="1"/>
  </cols>
  <sheetData>
    <row r="3" spans="1:11" s="11" customFormat="1" ht="25.5" customHeight="1">
      <c r="A3" s="215" t="s">
        <v>31</v>
      </c>
      <c r="B3" s="215"/>
      <c r="C3" s="215"/>
      <c r="D3" s="215"/>
      <c r="E3" s="215"/>
      <c r="F3" s="215"/>
      <c r="G3" s="215"/>
    </row>
    <row r="4" spans="1:11" s="11" customFormat="1" ht="21.75" customHeight="1">
      <c r="A4" s="216" t="str">
        <f>PARTIDAS!A4</f>
        <v>PUERTO ESCONDIDO    -    PUERTO ÁNGEL    -    HUATULCO</v>
      </c>
      <c r="B4" s="216"/>
      <c r="C4" s="216"/>
      <c r="D4" s="216"/>
      <c r="E4" s="216"/>
      <c r="F4" s="216"/>
      <c r="G4" s="216"/>
    </row>
    <row r="5" spans="1:11" s="11" customFormat="1" ht="11.25" customHeight="1">
      <c r="A5" s="169"/>
      <c r="B5" s="70"/>
      <c r="C5" s="70"/>
      <c r="D5" s="70"/>
      <c r="E5" s="70"/>
      <c r="F5" s="70"/>
      <c r="G5" s="70"/>
    </row>
    <row r="6" spans="1:11" s="12" customFormat="1" ht="28.5" customHeight="1">
      <c r="A6" s="209" t="str">
        <f>+PARTIDAS!A7</f>
        <v>CONSTRUCCIÓN DE EDIFICIO DE POSGRADO, CAMPUS PUERTO ESCONDIDO, EN LA UNIVERSIDAD DEL MAR EN LA LOCALIDAD PUERTO ESCONDIDO, MUNICIPIO DE SAN PEDRO MIXTEPEC DISTRITO 22,  CLAVE: 20ESU3005J</v>
      </c>
      <c r="B6" s="209"/>
      <c r="C6" s="209"/>
      <c r="D6" s="209"/>
      <c r="E6" s="209"/>
      <c r="F6" s="209"/>
      <c r="G6" s="209"/>
      <c r="H6" s="32"/>
      <c r="I6" s="32"/>
      <c r="J6" s="32"/>
      <c r="K6" s="32"/>
    </row>
    <row r="7" spans="1:11" s="12" customFormat="1" ht="10.5" customHeight="1">
      <c r="A7" s="165"/>
      <c r="B7" s="69"/>
      <c r="C7" s="69"/>
      <c r="D7" s="69"/>
      <c r="E7" s="165"/>
      <c r="F7" s="150"/>
      <c r="G7" s="69"/>
      <c r="H7" s="32"/>
      <c r="I7" s="32"/>
      <c r="J7" s="32"/>
      <c r="K7" s="32"/>
    </row>
    <row r="8" spans="1:11" s="12" customFormat="1" ht="14.25" customHeight="1">
      <c r="A8" s="217" t="s">
        <v>35</v>
      </c>
      <c r="B8" s="217"/>
      <c r="C8" s="217"/>
      <c r="D8" s="217"/>
      <c r="E8" s="217"/>
      <c r="F8" s="217"/>
      <c r="G8" s="217"/>
      <c r="H8" s="32"/>
      <c r="I8" s="32"/>
      <c r="J8" s="32"/>
      <c r="K8" s="32"/>
    </row>
    <row r="9" spans="1:11" s="13" customFormat="1" ht="198.75" customHeight="1">
      <c r="A9" s="214" t="str">
        <f>+PARTIDAS!A11</f>
        <v xml:space="preserve">CONSTRUCCIÓN DE EDIFICIO DE POSGRADO, CAMPUS PUERTO ESCONDIDO, EN LA UNIVERSIDAD DEL MAR, UN EDIFICIO DE 1,174 M2 EN DOS NIVELES, QUE ABARCA LA CONSTRUCCIÓN DE 1 LABORATORIO DE COMPUTO DE 99.91 M2, CONSTRUCCIÓN DE 5 AULAS 213.10 M2, CONSTRUCCIÓN DE 17 MÓDULOS PARA ASESORÍAS 348.67 M2, CONSTRUCCIÓN DE 4 SALAS DE TRABAJO 195.69 M2, CONSTRUCCIÓN DE SANITARIOS PARA HOMBRES Y MUJERES 37.65 M2, CONSTRUCCIÓN DE 1 CUBO PARA ESCALERAS 56.05 M2, CONSTRUCCIÓN DE PASILLOS 139.18 M2, CONSTRUCCIÓN DE VESTÍBULOS 60.05 M2, CONSTRUCCIÓN DE ÁREA COMÚN TECHADA 23.70 M2, EQUIPAMIENTO FIJO AIRE ACONDICIONADO 40 PZA., INSTALACIÓN ELÉCTRICA 5000 ML, INSTALACIÓN SANITARIA 20 ML, INSTALACIÓN HIDRÁULICA 35 ML, MUEBLE FIJO PARA SANITARIO MUJERES (WC Y LAVABO) 4 PZA. Y MUEBLE FIJO PARA SANITARIO HOMBRES (WC, MINGITORIO Y LAVABO) 4 PZA. LA ESTRUCTURA EN PLANTA BAJA ESTARÁ DESPLANTADA SOBRE UNA CIMENTACIÓN A BASE DE ZAPATAS CORRIDAS, MUROS Y COLUMNAS DE CONCRETO ARMADO, MURETES DE ENRASE, CADENA DE DESPLANTE F’C=250 KG/CM2, LOSA DE ENTREPISO DE CONCRETO ARMADO; LA ESTRUCTURA EN PLANTA ALTA ESTARÁ CONFORMADA POR COLUMNAS Y MUROS DE CONCRETO, REMATE DE COLUMNAS METÁLICAS PARA LIGAR LA ESTRUCTURA A BASE DE TRABES METÁLICAS, LARGUEROS, CONTRAFLAMBEO Y CONTRAVENTEO QUE SOPORTAN LA TECHUMBRE A BASE DE LÁMINA TIPO SÁNDWICH, CABALLETE Y CANALÓN PLUVIAL. LOS MUROS EN LOS DOS NIVELES SERÁN DE TABIQUE ROJO LIGADOS CON CASTILLOS Y CADENAS DE CONCRETO ARMADO, APLANADO EN INTERIOR Y EXTERIOR, ACABADO CON SELLADOR Y PINTURA VINÍLICA O LAMBRIN DE AZULEJO EN MUROS DE SANITARIOS, FIRME DE CONCRETO REFORZADO CON MALLA ELECTROSOLDADA Y TERMINADO CON LOSETA CERÁMICA,  CANCELERÍA DE ALUMINIO EN PUERTAS Y VENTANAS, INSTALACIÓN HIDRO-SANITARIA Y ELÉCTRICA.
</v>
      </c>
      <c r="B9" s="214"/>
      <c r="C9" s="214"/>
      <c r="D9" s="214"/>
      <c r="E9" s="214"/>
      <c r="F9" s="214"/>
      <c r="G9" s="214"/>
    </row>
    <row r="10" spans="1:11" s="13" customFormat="1" ht="12.75" customHeight="1" thickBot="1">
      <c r="A10" s="170"/>
      <c r="B10" s="38"/>
      <c r="C10" s="38"/>
      <c r="D10" s="44"/>
      <c r="E10" s="199"/>
      <c r="F10" s="151"/>
      <c r="G10" s="38"/>
    </row>
    <row r="11" spans="1:11" s="33" customFormat="1" ht="23.1" customHeight="1" thickBot="1">
      <c r="A11" s="171" t="s">
        <v>0</v>
      </c>
      <c r="B11" s="37" t="s">
        <v>97</v>
      </c>
      <c r="C11" s="37" t="s">
        <v>1</v>
      </c>
      <c r="D11" s="45" t="s">
        <v>2</v>
      </c>
      <c r="E11" s="37" t="s">
        <v>3</v>
      </c>
      <c r="F11" s="37" t="s">
        <v>28</v>
      </c>
      <c r="G11" s="37" t="s">
        <v>4</v>
      </c>
    </row>
    <row r="12" spans="1:11" ht="12.75" customHeight="1">
      <c r="A12" s="172"/>
      <c r="B12" s="39"/>
      <c r="C12" s="40"/>
      <c r="D12" s="134"/>
      <c r="E12" s="41"/>
      <c r="F12" s="152"/>
      <c r="G12" s="42"/>
    </row>
    <row r="13" spans="1:11">
      <c r="A13" s="173"/>
      <c r="B13" s="96" t="s">
        <v>36</v>
      </c>
      <c r="C13" s="97"/>
      <c r="D13" s="135"/>
      <c r="E13" s="98"/>
      <c r="F13" s="153"/>
      <c r="G13" s="99"/>
    </row>
    <row r="14" spans="1:11" ht="12.75" customHeight="1">
      <c r="A14" s="174"/>
      <c r="B14" s="100"/>
      <c r="C14" s="57"/>
      <c r="D14" s="136"/>
      <c r="E14" s="59"/>
      <c r="F14" s="154"/>
      <c r="G14" s="93"/>
    </row>
    <row r="15" spans="1:11" ht="63.75">
      <c r="A15" s="175" t="s">
        <v>120</v>
      </c>
      <c r="B15" s="56" t="s">
        <v>201</v>
      </c>
      <c r="C15" s="57" t="s">
        <v>7</v>
      </c>
      <c r="D15" s="137">
        <v>1439</v>
      </c>
      <c r="E15" s="58"/>
      <c r="F15" s="154"/>
      <c r="G15" s="60">
        <f>D15*E15</f>
        <v>0</v>
      </c>
    </row>
    <row r="16" spans="1:11">
      <c r="A16" s="176"/>
      <c r="B16" s="90"/>
      <c r="C16" s="91"/>
      <c r="D16" s="137"/>
      <c r="E16" s="92"/>
      <c r="F16" s="154"/>
      <c r="G16" s="193"/>
    </row>
    <row r="17" spans="1:16" ht="76.5">
      <c r="A17" s="175" t="s">
        <v>178</v>
      </c>
      <c r="B17" s="56" t="s">
        <v>202</v>
      </c>
      <c r="C17" s="57" t="s">
        <v>7</v>
      </c>
      <c r="D17" s="137">
        <v>1472.47</v>
      </c>
      <c r="E17" s="58"/>
      <c r="F17" s="154"/>
      <c r="G17" s="60">
        <f>D17*E17</f>
        <v>0</v>
      </c>
    </row>
    <row r="18" spans="1:16">
      <c r="A18" s="176"/>
      <c r="B18" s="90"/>
      <c r="C18" s="91"/>
      <c r="D18" s="137"/>
      <c r="E18" s="92"/>
      <c r="F18" s="154"/>
      <c r="G18" s="193"/>
    </row>
    <row r="19" spans="1:16" s="168" customFormat="1" ht="63.75">
      <c r="A19" s="176" t="s">
        <v>289</v>
      </c>
      <c r="B19" s="90" t="s">
        <v>290</v>
      </c>
      <c r="C19" s="91" t="s">
        <v>7</v>
      </c>
      <c r="D19" s="166">
        <v>376.05</v>
      </c>
      <c r="E19" s="58"/>
      <c r="F19" s="167"/>
      <c r="G19" s="60">
        <f>D19*E19</f>
        <v>0</v>
      </c>
    </row>
    <row r="20" spans="1:16">
      <c r="A20" s="176"/>
      <c r="B20" s="90"/>
      <c r="C20" s="91"/>
      <c r="D20" s="137"/>
      <c r="E20" s="92"/>
      <c r="F20" s="154"/>
      <c r="G20" s="93"/>
    </row>
    <row r="21" spans="1:16" ht="15" customHeight="1">
      <c r="A21" s="176"/>
      <c r="B21" s="103" t="s">
        <v>37</v>
      </c>
      <c r="C21" s="104"/>
      <c r="D21" s="138"/>
      <c r="E21" s="105"/>
      <c r="F21" s="125"/>
      <c r="G21" s="106">
        <f>SUM(G14:G19)</f>
        <v>0</v>
      </c>
    </row>
    <row r="22" spans="1:16" ht="12.75" customHeight="1">
      <c r="A22" s="177"/>
      <c r="B22" s="100"/>
      <c r="C22" s="101"/>
      <c r="D22" s="136"/>
      <c r="E22" s="59"/>
      <c r="F22" s="154"/>
      <c r="G22" s="102"/>
    </row>
    <row r="23" spans="1:16" s="1" customFormat="1" ht="15" customHeight="1">
      <c r="A23" s="178"/>
      <c r="B23" s="96" t="s">
        <v>98</v>
      </c>
      <c r="C23" s="107"/>
      <c r="D23" s="139"/>
      <c r="E23" s="108"/>
      <c r="F23" s="107"/>
      <c r="G23" s="109"/>
    </row>
    <row r="24" spans="1:16" s="1" customFormat="1" ht="12.75" customHeight="1">
      <c r="A24" s="178"/>
      <c r="B24" s="110"/>
      <c r="C24" s="57"/>
      <c r="D24" s="141"/>
      <c r="E24" s="62"/>
      <c r="F24" s="57"/>
      <c r="G24" s="60"/>
    </row>
    <row r="25" spans="1:16" s="1" customFormat="1" ht="63.75">
      <c r="A25" s="179" t="s">
        <v>39</v>
      </c>
      <c r="B25" s="56" t="s">
        <v>279</v>
      </c>
      <c r="C25" s="57" t="s">
        <v>5</v>
      </c>
      <c r="D25" s="137">
        <v>1079.8800000000001</v>
      </c>
      <c r="E25" s="58"/>
      <c r="F25" s="57"/>
      <c r="G25" s="60">
        <f>D25*E25</f>
        <v>0</v>
      </c>
      <c r="I25" s="35"/>
      <c r="J25" s="35"/>
      <c r="K25" s="35"/>
      <c r="L25" s="35"/>
      <c r="M25" s="35"/>
      <c r="N25" s="35"/>
      <c r="O25" s="3"/>
      <c r="P25" s="3"/>
    </row>
    <row r="26" spans="1:16" s="1" customFormat="1" ht="12.75" customHeight="1">
      <c r="A26" s="179"/>
      <c r="B26" s="56"/>
      <c r="C26" s="57"/>
      <c r="D26" s="140"/>
      <c r="E26" s="58"/>
      <c r="F26" s="57"/>
      <c r="G26" s="60"/>
      <c r="I26" s="35"/>
      <c r="J26" s="35"/>
      <c r="K26" s="35"/>
      <c r="L26" s="35"/>
      <c r="M26" s="35"/>
      <c r="N26" s="35"/>
      <c r="O26" s="3"/>
      <c r="P26" s="3"/>
    </row>
    <row r="27" spans="1:16" s="1" customFormat="1" ht="76.5">
      <c r="A27" s="179" t="s">
        <v>40</v>
      </c>
      <c r="B27" s="56" t="s">
        <v>203</v>
      </c>
      <c r="C27" s="57" t="s">
        <v>7</v>
      </c>
      <c r="D27" s="140">
        <v>40.61</v>
      </c>
      <c r="E27" s="58"/>
      <c r="F27" s="57"/>
      <c r="G27" s="60">
        <f t="shared" ref="G27" si="0">D27*E27</f>
        <v>0</v>
      </c>
      <c r="I27" s="35"/>
      <c r="J27" s="35"/>
      <c r="K27" s="35"/>
      <c r="L27" s="35"/>
      <c r="M27" s="35"/>
      <c r="N27" s="35"/>
    </row>
    <row r="28" spans="1:16" s="1" customFormat="1" ht="12.75" customHeight="1">
      <c r="A28" s="179"/>
      <c r="B28" s="56"/>
      <c r="C28" s="57"/>
      <c r="D28" s="140"/>
      <c r="E28" s="58"/>
      <c r="F28" s="57"/>
      <c r="G28" s="60"/>
      <c r="I28" s="35"/>
      <c r="J28" s="35"/>
      <c r="K28" s="35"/>
      <c r="L28" s="35"/>
      <c r="M28" s="35"/>
      <c r="N28" s="35"/>
    </row>
    <row r="29" spans="1:16" s="1" customFormat="1" ht="75" customHeight="1">
      <c r="A29" s="179" t="s">
        <v>292</v>
      </c>
      <c r="B29" s="56" t="s">
        <v>291</v>
      </c>
      <c r="C29" s="57" t="s">
        <v>7</v>
      </c>
      <c r="D29" s="140">
        <v>50</v>
      </c>
      <c r="E29" s="58"/>
      <c r="F29" s="57"/>
      <c r="G29" s="60">
        <f t="shared" ref="G29" si="1">D29*E29</f>
        <v>0</v>
      </c>
      <c r="I29" s="35"/>
      <c r="J29" s="35"/>
      <c r="K29" s="35"/>
      <c r="L29" s="35"/>
      <c r="M29" s="35"/>
      <c r="N29" s="35"/>
    </row>
    <row r="30" spans="1:16" s="1" customFormat="1" ht="12.75" customHeight="1">
      <c r="A30" s="179"/>
      <c r="B30" s="56"/>
      <c r="C30" s="57"/>
      <c r="D30" s="140"/>
      <c r="E30" s="58"/>
      <c r="F30" s="57"/>
      <c r="G30" s="60"/>
      <c r="I30" s="35"/>
      <c r="J30" s="35"/>
      <c r="K30" s="35"/>
      <c r="L30" s="35"/>
      <c r="M30" s="35"/>
      <c r="N30" s="35"/>
    </row>
    <row r="31" spans="1:16" s="1" customFormat="1" ht="63.75">
      <c r="A31" s="179" t="s">
        <v>41</v>
      </c>
      <c r="B31" s="56" t="s">
        <v>204</v>
      </c>
      <c r="C31" s="57" t="s">
        <v>5</v>
      </c>
      <c r="D31" s="140">
        <v>298.10000000000002</v>
      </c>
      <c r="E31" s="58"/>
      <c r="F31" s="57"/>
      <c r="G31" s="60">
        <f t="shared" ref="G31" si="2">D31*E31</f>
        <v>0</v>
      </c>
    </row>
    <row r="32" spans="1:16" s="1" customFormat="1" ht="12.75" customHeight="1">
      <c r="A32" s="179"/>
      <c r="B32" s="56"/>
      <c r="C32" s="57"/>
      <c r="D32" s="140"/>
      <c r="E32" s="58"/>
      <c r="F32" s="57"/>
      <c r="G32" s="60"/>
    </row>
    <row r="33" spans="1:22" s="1" customFormat="1" ht="63.75">
      <c r="A33" s="179" t="s">
        <v>42</v>
      </c>
      <c r="B33" s="56" t="s">
        <v>205</v>
      </c>
      <c r="C33" s="57" t="s">
        <v>5</v>
      </c>
      <c r="D33" s="140">
        <v>25.4</v>
      </c>
      <c r="E33" s="58"/>
      <c r="F33" s="57"/>
      <c r="G33" s="60">
        <f t="shared" ref="G33" si="3">D33*E33</f>
        <v>0</v>
      </c>
    </row>
    <row r="34" spans="1:22" s="1" customFormat="1">
      <c r="A34" s="179"/>
      <c r="B34" s="56"/>
      <c r="C34" s="57"/>
      <c r="D34" s="140"/>
      <c r="E34" s="58"/>
      <c r="F34" s="57"/>
      <c r="G34" s="60"/>
    </row>
    <row r="35" spans="1:22" s="1" customFormat="1" ht="61.5" customHeight="1">
      <c r="A35" s="179" t="s">
        <v>43</v>
      </c>
      <c r="B35" s="61" t="s">
        <v>206</v>
      </c>
      <c r="C35" s="57" t="s">
        <v>8</v>
      </c>
      <c r="D35" s="140">
        <v>169.9</v>
      </c>
      <c r="E35" s="58"/>
      <c r="F35" s="57"/>
      <c r="G35" s="60">
        <f t="shared" ref="G35" si="4">D35*E35</f>
        <v>0</v>
      </c>
      <c r="I35" s="5"/>
      <c r="J35" s="5"/>
      <c r="K35" s="6"/>
      <c r="L35" s="6"/>
      <c r="M35" s="5"/>
      <c r="N35" s="7"/>
      <c r="O35" s="6"/>
      <c r="Q35" s="5"/>
      <c r="R35" s="5"/>
      <c r="S35" s="5"/>
      <c r="T35" s="5"/>
      <c r="U35" s="5"/>
      <c r="V35" s="8"/>
    </row>
    <row r="36" spans="1:22" s="1" customFormat="1" ht="12.75" customHeight="1">
      <c r="A36" s="179"/>
      <c r="B36" s="61"/>
      <c r="C36" s="57"/>
      <c r="D36" s="140"/>
      <c r="E36" s="58"/>
      <c r="F36" s="57"/>
      <c r="G36" s="60"/>
      <c r="I36" s="5"/>
      <c r="J36" s="5"/>
      <c r="K36" s="6"/>
      <c r="L36" s="6"/>
      <c r="M36" s="5"/>
      <c r="N36" s="7"/>
      <c r="O36" s="6"/>
      <c r="Q36" s="5"/>
      <c r="R36" s="5"/>
      <c r="S36" s="5"/>
      <c r="T36" s="5"/>
      <c r="U36" s="5"/>
      <c r="V36" s="8"/>
    </row>
    <row r="37" spans="1:22" s="1" customFormat="1" ht="63.75">
      <c r="A37" s="179" t="s">
        <v>44</v>
      </c>
      <c r="B37" s="56" t="s">
        <v>207</v>
      </c>
      <c r="C37" s="57" t="s">
        <v>8</v>
      </c>
      <c r="D37" s="142">
        <v>3620.15</v>
      </c>
      <c r="E37" s="58"/>
      <c r="F37" s="57"/>
      <c r="G37" s="60">
        <f t="shared" ref="G37" si="5">D37*E37</f>
        <v>0</v>
      </c>
      <c r="H37" s="9"/>
    </row>
    <row r="38" spans="1:22" s="1" customFormat="1" ht="12.75" customHeight="1">
      <c r="A38" s="179"/>
      <c r="B38" s="56"/>
      <c r="C38" s="57"/>
      <c r="D38" s="140"/>
      <c r="E38" s="58"/>
      <c r="F38" s="57"/>
      <c r="G38" s="60"/>
      <c r="H38" s="9"/>
    </row>
    <row r="39" spans="1:22" s="1" customFormat="1" ht="63.75">
      <c r="A39" s="179" t="s">
        <v>50</v>
      </c>
      <c r="B39" s="56" t="s">
        <v>208</v>
      </c>
      <c r="C39" s="57" t="s">
        <v>8</v>
      </c>
      <c r="D39" s="142">
        <v>1585.93</v>
      </c>
      <c r="E39" s="58"/>
      <c r="F39" s="57"/>
      <c r="G39" s="60">
        <f t="shared" ref="G39" si="6">D39*E39</f>
        <v>0</v>
      </c>
    </row>
    <row r="40" spans="1:22" s="1" customFormat="1">
      <c r="A40" s="179"/>
      <c r="B40" s="56"/>
      <c r="C40" s="57"/>
      <c r="D40" s="140"/>
      <c r="E40" s="58"/>
      <c r="F40" s="57"/>
      <c r="G40" s="60"/>
    </row>
    <row r="41" spans="1:22" s="1" customFormat="1" ht="63.75">
      <c r="A41" s="179" t="s">
        <v>121</v>
      </c>
      <c r="B41" s="56" t="s">
        <v>209</v>
      </c>
      <c r="C41" s="57" t="s">
        <v>8</v>
      </c>
      <c r="D41" s="140">
        <v>53.15</v>
      </c>
      <c r="E41" s="58"/>
      <c r="F41" s="57"/>
      <c r="G41" s="60">
        <f t="shared" ref="G41" si="7">D41*E41</f>
        <v>0</v>
      </c>
    </row>
    <row r="42" spans="1:22" s="1" customFormat="1" ht="12.75" customHeight="1">
      <c r="A42" s="179"/>
      <c r="B42" s="56"/>
      <c r="C42" s="57"/>
      <c r="D42" s="140"/>
      <c r="E42" s="58"/>
      <c r="F42" s="57"/>
      <c r="G42" s="60"/>
    </row>
    <row r="43" spans="1:22" s="1" customFormat="1" ht="63.75">
      <c r="A43" s="179" t="s">
        <v>51</v>
      </c>
      <c r="B43" s="56" t="s">
        <v>210</v>
      </c>
      <c r="C43" s="57" t="s">
        <v>8</v>
      </c>
      <c r="D43" s="140">
        <v>2561.4</v>
      </c>
      <c r="E43" s="58"/>
      <c r="F43" s="57"/>
      <c r="G43" s="60">
        <f t="shared" ref="G43" si="8">D43*E43</f>
        <v>0</v>
      </c>
    </row>
    <row r="44" spans="1:22" s="1" customFormat="1">
      <c r="A44" s="179"/>
      <c r="B44" s="56"/>
      <c r="C44" s="57"/>
      <c r="D44" s="140"/>
      <c r="E44" s="58"/>
      <c r="F44" s="57"/>
      <c r="G44" s="60"/>
    </row>
    <row r="45" spans="1:22" s="1" customFormat="1" ht="63.75">
      <c r="A45" s="179" t="s">
        <v>122</v>
      </c>
      <c r="B45" s="56" t="s">
        <v>211</v>
      </c>
      <c r="C45" s="57" t="s">
        <v>8</v>
      </c>
      <c r="D45" s="140">
        <v>4612.1000000000004</v>
      </c>
      <c r="E45" s="58"/>
      <c r="F45" s="57"/>
      <c r="G45" s="60">
        <f t="shared" ref="G45" si="9">D45*E45</f>
        <v>0</v>
      </c>
    </row>
    <row r="46" spans="1:22" s="1" customFormat="1" ht="12.75" customHeight="1">
      <c r="A46" s="179"/>
      <c r="B46" s="56"/>
      <c r="C46" s="57"/>
      <c r="D46" s="140"/>
      <c r="E46" s="58"/>
      <c r="F46" s="57"/>
      <c r="G46" s="60"/>
    </row>
    <row r="47" spans="1:22" s="1" customFormat="1" ht="38.25">
      <c r="A47" s="179" t="s">
        <v>45</v>
      </c>
      <c r="B47" s="56" t="s">
        <v>212</v>
      </c>
      <c r="C47" s="57" t="s">
        <v>5</v>
      </c>
      <c r="D47" s="143">
        <v>674.25</v>
      </c>
      <c r="E47" s="58"/>
      <c r="F47" s="57"/>
      <c r="G47" s="60">
        <f t="shared" ref="G47" si="10">D47*E47</f>
        <v>0</v>
      </c>
    </row>
    <row r="48" spans="1:22" s="1" customFormat="1" ht="12.75" customHeight="1">
      <c r="A48" s="179"/>
      <c r="B48" s="56"/>
      <c r="C48" s="57"/>
      <c r="D48" s="143"/>
      <c r="E48" s="58"/>
      <c r="F48" s="57"/>
      <c r="G48" s="60"/>
    </row>
    <row r="49" spans="1:9" s="1" customFormat="1" ht="38.25">
      <c r="A49" s="179" t="s">
        <v>112</v>
      </c>
      <c r="B49" s="56" t="s">
        <v>213</v>
      </c>
      <c r="C49" s="57" t="s">
        <v>7</v>
      </c>
      <c r="D49" s="140">
        <v>104</v>
      </c>
      <c r="E49" s="58"/>
      <c r="F49" s="57"/>
      <c r="G49" s="60">
        <f t="shared" ref="G49" si="11">D49*E49</f>
        <v>0</v>
      </c>
    </row>
    <row r="50" spans="1:9" s="1" customFormat="1">
      <c r="A50" s="179"/>
      <c r="B50" s="56"/>
      <c r="C50" s="57"/>
      <c r="D50" s="140"/>
      <c r="E50" s="58"/>
      <c r="F50" s="57"/>
      <c r="G50" s="60"/>
    </row>
    <row r="51" spans="1:9" s="1" customFormat="1" ht="38.25">
      <c r="A51" s="179" t="s">
        <v>123</v>
      </c>
      <c r="B51" s="56" t="s">
        <v>280</v>
      </c>
      <c r="C51" s="57" t="s">
        <v>7</v>
      </c>
      <c r="D51" s="140">
        <v>15</v>
      </c>
      <c r="E51" s="58"/>
      <c r="F51" s="57"/>
      <c r="G51" s="60">
        <f t="shared" ref="G51" si="12">D51*E51</f>
        <v>0</v>
      </c>
    </row>
    <row r="52" spans="1:9" s="1" customFormat="1" ht="12.75" customHeight="1">
      <c r="A52" s="179"/>
      <c r="B52" s="56"/>
      <c r="C52" s="57"/>
      <c r="D52" s="140"/>
      <c r="E52" s="58"/>
      <c r="F52" s="57"/>
      <c r="G52" s="60"/>
    </row>
    <row r="53" spans="1:9" s="1" customFormat="1" ht="51">
      <c r="A53" s="179" t="s">
        <v>46</v>
      </c>
      <c r="B53" s="56" t="s">
        <v>214</v>
      </c>
      <c r="C53" s="57" t="s">
        <v>5</v>
      </c>
      <c r="D53" s="140">
        <v>160.19999999999999</v>
      </c>
      <c r="E53" s="58"/>
      <c r="F53" s="57"/>
      <c r="G53" s="60">
        <f t="shared" ref="G53:G55" si="13">D53*E53</f>
        <v>0</v>
      </c>
    </row>
    <row r="54" spans="1:9" s="1" customFormat="1">
      <c r="A54" s="179"/>
      <c r="B54" s="56"/>
      <c r="C54" s="57"/>
      <c r="D54" s="140"/>
      <c r="E54" s="58"/>
      <c r="F54" s="57"/>
      <c r="G54" s="60"/>
    </row>
    <row r="55" spans="1:9" s="1" customFormat="1" ht="102">
      <c r="A55" s="179" t="s">
        <v>307</v>
      </c>
      <c r="B55" s="56" t="s">
        <v>310</v>
      </c>
      <c r="C55" s="57" t="s">
        <v>6</v>
      </c>
      <c r="D55" s="140">
        <v>80.599999999999994</v>
      </c>
      <c r="E55" s="58"/>
      <c r="F55" s="57"/>
      <c r="G55" s="60">
        <f t="shared" si="13"/>
        <v>0</v>
      </c>
    </row>
    <row r="56" spans="1:9" s="1" customFormat="1">
      <c r="A56" s="179"/>
      <c r="B56" s="56"/>
      <c r="C56" s="57"/>
      <c r="D56" s="140"/>
      <c r="E56" s="58"/>
      <c r="F56" s="57"/>
      <c r="G56" s="60"/>
    </row>
    <row r="57" spans="1:9" s="1" customFormat="1" ht="76.5">
      <c r="A57" s="179" t="s">
        <v>309</v>
      </c>
      <c r="B57" s="56" t="s">
        <v>308</v>
      </c>
      <c r="C57" s="57" t="s">
        <v>6</v>
      </c>
      <c r="D57" s="140">
        <v>170.6</v>
      </c>
      <c r="E57" s="58"/>
      <c r="F57" s="57"/>
      <c r="G57" s="60">
        <f t="shared" ref="G57" si="14">D57*E57</f>
        <v>0</v>
      </c>
    </row>
    <row r="58" spans="1:9" s="1" customFormat="1">
      <c r="A58" s="179"/>
      <c r="B58" s="56"/>
      <c r="C58" s="57"/>
      <c r="D58" s="140"/>
      <c r="E58" s="58"/>
      <c r="F58" s="57"/>
      <c r="G58" s="60"/>
    </row>
    <row r="59" spans="1:9" s="1" customFormat="1" ht="79.5" customHeight="1">
      <c r="A59" s="179" t="s">
        <v>47</v>
      </c>
      <c r="B59" s="56" t="s">
        <v>215</v>
      </c>
      <c r="C59" s="57" t="s">
        <v>7</v>
      </c>
      <c r="D59" s="140">
        <v>204.65</v>
      </c>
      <c r="E59" s="58"/>
      <c r="F59" s="57"/>
      <c r="G59" s="60">
        <f t="shared" ref="G59" si="15">D59*E59</f>
        <v>0</v>
      </c>
    </row>
    <row r="60" spans="1:9" s="1" customFormat="1" ht="12.75" customHeight="1">
      <c r="A60" s="179"/>
      <c r="B60" s="56"/>
      <c r="C60" s="57"/>
      <c r="D60" s="140"/>
      <c r="E60" s="58"/>
      <c r="F60" s="57"/>
      <c r="G60" s="60"/>
    </row>
    <row r="61" spans="1:9" s="1" customFormat="1" ht="79.5" customHeight="1">
      <c r="A61" s="179" t="s">
        <v>277</v>
      </c>
      <c r="B61" s="56" t="s">
        <v>276</v>
      </c>
      <c r="C61" s="57" t="s">
        <v>278</v>
      </c>
      <c r="D61" s="140">
        <v>104</v>
      </c>
      <c r="E61" s="58"/>
      <c r="F61" s="57"/>
      <c r="G61" s="60">
        <f t="shared" ref="G61" si="16">D61*E61</f>
        <v>0</v>
      </c>
    </row>
    <row r="62" spans="1:9" s="1" customFormat="1" ht="12.75" customHeight="1">
      <c r="A62" s="179"/>
      <c r="B62" s="56"/>
      <c r="C62" s="57"/>
      <c r="D62" s="140"/>
      <c r="E62" s="58"/>
      <c r="F62" s="57"/>
      <c r="G62" s="60"/>
    </row>
    <row r="63" spans="1:9" s="1" customFormat="1" ht="76.5">
      <c r="A63" s="179" t="s">
        <v>48</v>
      </c>
      <c r="B63" s="56" t="s">
        <v>281</v>
      </c>
      <c r="C63" s="57" t="s">
        <v>6</v>
      </c>
      <c r="D63" s="140">
        <v>430.15</v>
      </c>
      <c r="E63" s="58"/>
      <c r="F63" s="57"/>
      <c r="G63" s="60">
        <f t="shared" ref="G63" si="17">D63*E63</f>
        <v>0</v>
      </c>
      <c r="I63" s="2"/>
    </row>
    <row r="64" spans="1:9" s="1" customFormat="1" ht="12.75" customHeight="1">
      <c r="A64" s="180"/>
      <c r="B64" s="63"/>
      <c r="C64" s="47"/>
      <c r="D64" s="140"/>
      <c r="E64" s="58"/>
      <c r="F64" s="47"/>
      <c r="G64" s="60"/>
      <c r="I64" s="2"/>
    </row>
    <row r="65" spans="1:22" s="1" customFormat="1" ht="15" customHeight="1">
      <c r="A65" s="178"/>
      <c r="B65" s="103" t="s">
        <v>99</v>
      </c>
      <c r="C65" s="104"/>
      <c r="D65" s="138"/>
      <c r="E65" s="105"/>
      <c r="F65" s="125"/>
      <c r="G65" s="106">
        <f>SUM(G25:G63)</f>
        <v>0</v>
      </c>
      <c r="I65" s="4"/>
    </row>
    <row r="66" spans="1:22" s="1" customFormat="1" ht="12.75" customHeight="1">
      <c r="A66" s="178"/>
      <c r="B66" s="110"/>
      <c r="C66" s="49"/>
      <c r="D66" s="144"/>
      <c r="E66" s="111"/>
      <c r="F66" s="47"/>
      <c r="G66" s="50"/>
      <c r="I66" s="4"/>
    </row>
    <row r="67" spans="1:22" s="1" customFormat="1" ht="15" customHeight="1">
      <c r="A67" s="179"/>
      <c r="B67" s="112" t="s">
        <v>38</v>
      </c>
      <c r="C67" s="113"/>
      <c r="D67" s="145"/>
      <c r="E67" s="114"/>
      <c r="F67" s="155"/>
      <c r="G67" s="115"/>
      <c r="I67" s="5"/>
      <c r="J67" s="5"/>
      <c r="K67" s="6"/>
      <c r="L67" s="6"/>
      <c r="M67" s="5"/>
      <c r="N67" s="7"/>
      <c r="O67" s="6"/>
      <c r="Q67" s="5"/>
      <c r="R67" s="5"/>
      <c r="S67" s="5"/>
      <c r="T67" s="5"/>
      <c r="U67" s="5"/>
      <c r="V67" s="6"/>
    </row>
    <row r="68" spans="1:22" s="1" customFormat="1" ht="15" customHeight="1">
      <c r="A68" s="179"/>
      <c r="B68" s="110"/>
      <c r="C68" s="47"/>
      <c r="D68" s="140"/>
      <c r="E68" s="48"/>
      <c r="F68" s="47"/>
      <c r="G68" s="116"/>
      <c r="I68" s="5"/>
      <c r="J68" s="5"/>
      <c r="K68" s="6"/>
      <c r="L68" s="6"/>
      <c r="M68" s="5"/>
      <c r="N68" s="7"/>
      <c r="O68" s="6"/>
      <c r="Q68" s="5"/>
      <c r="R68" s="5"/>
      <c r="S68" s="5"/>
      <c r="T68" s="5"/>
      <c r="U68" s="5"/>
      <c r="V68" s="6"/>
    </row>
    <row r="69" spans="1:22" s="1" customFormat="1" ht="63.75">
      <c r="A69" s="179" t="s">
        <v>124</v>
      </c>
      <c r="B69" s="56" t="s">
        <v>216</v>
      </c>
      <c r="C69" s="57" t="s">
        <v>5</v>
      </c>
      <c r="D69" s="140">
        <v>371.1</v>
      </c>
      <c r="E69" s="58"/>
      <c r="F69" s="57"/>
      <c r="G69" s="60">
        <f>D69*E69</f>
        <v>0</v>
      </c>
      <c r="I69" s="5"/>
      <c r="J69" s="5"/>
      <c r="K69" s="6"/>
      <c r="L69" s="6"/>
      <c r="M69" s="5"/>
      <c r="N69" s="7"/>
      <c r="O69" s="6"/>
      <c r="Q69" s="5"/>
      <c r="R69" s="5"/>
      <c r="S69" s="5"/>
      <c r="T69" s="5"/>
      <c r="U69" s="5"/>
      <c r="V69" s="6"/>
    </row>
    <row r="70" spans="1:22" s="1" customFormat="1" ht="15" customHeight="1">
      <c r="A70" s="179"/>
      <c r="B70" s="56"/>
      <c r="C70" s="57"/>
      <c r="D70" s="140"/>
      <c r="E70" s="58"/>
      <c r="F70" s="57"/>
      <c r="G70" s="60"/>
      <c r="I70" s="5"/>
      <c r="J70" s="5"/>
      <c r="K70" s="6"/>
      <c r="L70" s="6"/>
      <c r="M70" s="5"/>
      <c r="N70" s="7"/>
      <c r="O70" s="6"/>
      <c r="Q70" s="5"/>
      <c r="R70" s="5"/>
      <c r="S70" s="5"/>
      <c r="T70" s="5"/>
      <c r="U70" s="5"/>
      <c r="V70" s="6"/>
    </row>
    <row r="71" spans="1:22" s="1" customFormat="1" ht="63.75">
      <c r="A71" s="179" t="s">
        <v>125</v>
      </c>
      <c r="B71" s="56" t="s">
        <v>217</v>
      </c>
      <c r="C71" s="57" t="s">
        <v>5</v>
      </c>
      <c r="D71" s="140">
        <v>447.1</v>
      </c>
      <c r="E71" s="58"/>
      <c r="F71" s="57"/>
      <c r="G71" s="60">
        <f t="shared" ref="G71" si="18">D71*E71</f>
        <v>0</v>
      </c>
      <c r="I71" s="5"/>
      <c r="J71" s="5"/>
      <c r="K71" s="6"/>
      <c r="L71" s="6"/>
      <c r="M71" s="5"/>
      <c r="N71" s="7"/>
      <c r="O71" s="6"/>
      <c r="Q71" s="5"/>
      <c r="R71" s="5"/>
      <c r="S71" s="5"/>
      <c r="T71" s="5"/>
      <c r="U71" s="5"/>
      <c r="V71" s="6"/>
    </row>
    <row r="72" spans="1:22" s="1" customFormat="1">
      <c r="A72" s="179"/>
      <c r="B72" s="56"/>
      <c r="C72" s="57"/>
      <c r="D72" s="140"/>
      <c r="E72" s="58"/>
      <c r="F72" s="57"/>
      <c r="G72" s="60"/>
      <c r="I72" s="5"/>
      <c r="J72" s="5"/>
      <c r="K72" s="6"/>
      <c r="L72" s="6"/>
      <c r="M72" s="5"/>
      <c r="N72" s="7"/>
      <c r="O72" s="6"/>
      <c r="Q72" s="5"/>
      <c r="R72" s="5"/>
      <c r="S72" s="5"/>
      <c r="T72" s="5"/>
      <c r="U72" s="5"/>
      <c r="V72" s="6"/>
    </row>
    <row r="73" spans="1:22" s="1" customFormat="1" ht="84" customHeight="1">
      <c r="A73" s="179" t="s">
        <v>113</v>
      </c>
      <c r="B73" s="56" t="s">
        <v>218</v>
      </c>
      <c r="C73" s="57" t="s">
        <v>5</v>
      </c>
      <c r="D73" s="140">
        <v>316.85000000000002</v>
      </c>
      <c r="E73" s="58"/>
      <c r="F73" s="57"/>
      <c r="G73" s="60">
        <f t="shared" ref="G73" si="19">D73*E73</f>
        <v>0</v>
      </c>
      <c r="I73" s="5"/>
      <c r="J73" s="5"/>
      <c r="K73" s="6"/>
      <c r="L73" s="6"/>
      <c r="M73" s="5"/>
      <c r="N73" s="7"/>
      <c r="O73" s="6"/>
      <c r="Q73" s="5"/>
      <c r="R73" s="5"/>
      <c r="S73" s="5"/>
      <c r="T73" s="5"/>
      <c r="U73" s="5"/>
      <c r="V73" s="6"/>
    </row>
    <row r="74" spans="1:22" s="1" customFormat="1" ht="12.75" customHeight="1">
      <c r="A74" s="179"/>
      <c r="B74" s="56"/>
      <c r="C74" s="57"/>
      <c r="D74" s="140"/>
      <c r="E74" s="58"/>
      <c r="F74" s="57"/>
      <c r="G74" s="60"/>
      <c r="I74" s="5"/>
      <c r="J74" s="5"/>
      <c r="K74" s="6"/>
      <c r="L74" s="6"/>
      <c r="M74" s="5"/>
      <c r="N74" s="7"/>
      <c r="O74" s="6"/>
      <c r="Q74" s="5"/>
      <c r="R74" s="5"/>
      <c r="S74" s="5"/>
      <c r="T74" s="5"/>
      <c r="U74" s="5"/>
      <c r="V74" s="6"/>
    </row>
    <row r="75" spans="1:22" s="1" customFormat="1" ht="87" customHeight="1">
      <c r="A75" s="179" t="s">
        <v>114</v>
      </c>
      <c r="B75" s="56" t="s">
        <v>219</v>
      </c>
      <c r="C75" s="57" t="s">
        <v>5</v>
      </c>
      <c r="D75" s="140">
        <v>244.6</v>
      </c>
      <c r="E75" s="58"/>
      <c r="F75" s="57"/>
      <c r="G75" s="60">
        <f t="shared" ref="G75" si="20">D75*E75</f>
        <v>0</v>
      </c>
    </row>
    <row r="76" spans="1:22" s="1" customFormat="1" ht="12.75" customHeight="1">
      <c r="A76" s="179"/>
      <c r="B76" s="56"/>
      <c r="C76" s="57"/>
      <c r="D76" s="140"/>
      <c r="E76" s="58"/>
      <c r="F76" s="57"/>
      <c r="G76" s="60"/>
    </row>
    <row r="77" spans="1:22" s="1" customFormat="1" ht="90.75" customHeight="1">
      <c r="A77" s="179" t="s">
        <v>115</v>
      </c>
      <c r="B77" s="56" t="s">
        <v>220</v>
      </c>
      <c r="C77" s="57" t="s">
        <v>5</v>
      </c>
      <c r="D77" s="140">
        <v>433.5</v>
      </c>
      <c r="E77" s="58"/>
      <c r="F77" s="57"/>
      <c r="G77" s="60">
        <f t="shared" ref="G77" si="21">D77*E77</f>
        <v>0</v>
      </c>
    </row>
    <row r="78" spans="1:22" s="1" customFormat="1" ht="12.75" customHeight="1">
      <c r="A78" s="179"/>
      <c r="B78" s="56"/>
      <c r="C78" s="57"/>
      <c r="D78" s="140"/>
      <c r="E78" s="58"/>
      <c r="F78" s="57"/>
      <c r="G78" s="60"/>
    </row>
    <row r="79" spans="1:22" s="1" customFormat="1" ht="63.75">
      <c r="A79" s="179" t="s">
        <v>49</v>
      </c>
      <c r="B79" s="56" t="s">
        <v>221</v>
      </c>
      <c r="C79" s="57" t="s">
        <v>8</v>
      </c>
      <c r="D79" s="140">
        <v>160.04</v>
      </c>
      <c r="E79" s="58"/>
      <c r="F79" s="57"/>
      <c r="G79" s="60">
        <f t="shared" ref="G79" si="22">D79*E79</f>
        <v>0</v>
      </c>
      <c r="H79" s="64"/>
    </row>
    <row r="80" spans="1:22" s="1" customFormat="1" ht="12.75" customHeight="1">
      <c r="A80" s="179"/>
      <c r="B80" s="56"/>
      <c r="C80" s="57"/>
      <c r="D80" s="140"/>
      <c r="E80" s="58"/>
      <c r="F80" s="57"/>
      <c r="G80" s="60"/>
    </row>
    <row r="81" spans="1:22" s="1" customFormat="1" ht="63.75">
      <c r="A81" s="179" t="s">
        <v>52</v>
      </c>
      <c r="B81" s="56" t="s">
        <v>222</v>
      </c>
      <c r="C81" s="57" t="s">
        <v>8</v>
      </c>
      <c r="D81" s="142">
        <v>11301.19</v>
      </c>
      <c r="E81" s="58"/>
      <c r="F81" s="57"/>
      <c r="G81" s="60">
        <f t="shared" ref="G81" si="23">D81*E81</f>
        <v>0</v>
      </c>
      <c r="H81" s="64"/>
    </row>
    <row r="82" spans="1:22" s="1" customFormat="1" ht="12.75" customHeight="1">
      <c r="A82" s="179"/>
      <c r="B82" s="56"/>
      <c r="C82" s="57"/>
      <c r="D82" s="142"/>
      <c r="E82" s="58"/>
      <c r="F82" s="57"/>
      <c r="G82" s="60"/>
      <c r="H82" s="64"/>
    </row>
    <row r="83" spans="1:22" s="1" customFormat="1" ht="63.75">
      <c r="A83" s="179" t="s">
        <v>53</v>
      </c>
      <c r="B83" s="56" t="s">
        <v>223</v>
      </c>
      <c r="C83" s="57" t="s">
        <v>8</v>
      </c>
      <c r="D83" s="142">
        <v>744.45</v>
      </c>
      <c r="E83" s="58"/>
      <c r="F83" s="57"/>
      <c r="G83" s="60">
        <f t="shared" ref="G83" si="24">D83*E83</f>
        <v>0</v>
      </c>
      <c r="H83" s="64"/>
    </row>
    <row r="84" spans="1:22" s="1" customFormat="1">
      <c r="A84" s="179"/>
      <c r="B84" s="56"/>
      <c r="C84" s="57"/>
      <c r="D84" s="142"/>
      <c r="E84" s="58"/>
      <c r="F84" s="57"/>
      <c r="G84" s="60"/>
      <c r="H84" s="64"/>
    </row>
    <row r="85" spans="1:22" s="1" customFormat="1" ht="63.75">
      <c r="A85" s="179" t="s">
        <v>126</v>
      </c>
      <c r="B85" s="56" t="s">
        <v>224</v>
      </c>
      <c r="C85" s="57" t="s">
        <v>8</v>
      </c>
      <c r="D85" s="142">
        <v>174.04</v>
      </c>
      <c r="E85" s="58"/>
      <c r="F85" s="57"/>
      <c r="G85" s="60">
        <f t="shared" ref="G85" si="25">D85*E85</f>
        <v>0</v>
      </c>
      <c r="H85" s="64"/>
    </row>
    <row r="86" spans="1:22" s="1" customFormat="1">
      <c r="A86" s="179"/>
      <c r="B86" s="56"/>
      <c r="C86" s="57"/>
      <c r="D86" s="140"/>
      <c r="E86" s="58"/>
      <c r="F86" s="57"/>
      <c r="G86" s="60"/>
      <c r="H86" s="64"/>
    </row>
    <row r="87" spans="1:22" s="1" customFormat="1" ht="63.75">
      <c r="A87" s="179" t="s">
        <v>54</v>
      </c>
      <c r="B87" s="56" t="s">
        <v>225</v>
      </c>
      <c r="C87" s="57" t="s">
        <v>8</v>
      </c>
      <c r="D87" s="142">
        <v>10993.72</v>
      </c>
      <c r="E87" s="58"/>
      <c r="F87" s="57"/>
      <c r="G87" s="60">
        <f t="shared" ref="G87" si="26">D87*E87</f>
        <v>0</v>
      </c>
      <c r="H87" s="64"/>
    </row>
    <row r="88" spans="1:22" s="1" customFormat="1" ht="12.75" customHeight="1">
      <c r="A88" s="179"/>
      <c r="B88" s="56"/>
      <c r="C88" s="57"/>
      <c r="D88" s="140"/>
      <c r="E88" s="58"/>
      <c r="F88" s="57"/>
      <c r="G88" s="60"/>
      <c r="H88" s="64"/>
    </row>
    <row r="89" spans="1:22" s="1" customFormat="1" ht="63.75">
      <c r="A89" s="179" t="s">
        <v>54</v>
      </c>
      <c r="B89" s="56" t="s">
        <v>226</v>
      </c>
      <c r="C89" s="57" t="s">
        <v>8</v>
      </c>
      <c r="D89" s="142">
        <v>973.2</v>
      </c>
      <c r="E89" s="58"/>
      <c r="F89" s="57"/>
      <c r="G89" s="60">
        <f t="shared" ref="G89" si="27">D89*E89</f>
        <v>0</v>
      </c>
      <c r="H89" s="64"/>
    </row>
    <row r="90" spans="1:22" s="1" customFormat="1" ht="12.75" customHeight="1">
      <c r="A90" s="179"/>
      <c r="B90" s="56"/>
      <c r="C90" s="57"/>
      <c r="D90" s="140"/>
      <c r="E90" s="58"/>
      <c r="F90" s="57"/>
      <c r="G90" s="60"/>
      <c r="H90" s="64"/>
    </row>
    <row r="91" spans="1:22" s="1" customFormat="1" ht="76.5">
      <c r="A91" s="179" t="s">
        <v>116</v>
      </c>
      <c r="B91" s="56" t="s">
        <v>282</v>
      </c>
      <c r="C91" s="57" t="s">
        <v>7</v>
      </c>
      <c r="D91" s="140">
        <v>278.95</v>
      </c>
      <c r="E91" s="58"/>
      <c r="F91" s="57"/>
      <c r="G91" s="60">
        <f t="shared" ref="G91" si="28">D91*E91</f>
        <v>0</v>
      </c>
      <c r="H91" s="64"/>
    </row>
    <row r="92" spans="1:22" s="1" customFormat="1" ht="12.75" customHeight="1">
      <c r="A92" s="179"/>
      <c r="B92" s="56"/>
      <c r="C92" s="57"/>
      <c r="D92" s="140"/>
      <c r="E92" s="58"/>
      <c r="F92" s="57"/>
      <c r="G92" s="60"/>
      <c r="H92" s="64"/>
    </row>
    <row r="93" spans="1:22" s="14" customFormat="1" ht="51">
      <c r="A93" s="179" t="s">
        <v>117</v>
      </c>
      <c r="B93" s="56" t="s">
        <v>283</v>
      </c>
      <c r="C93" s="57" t="s">
        <v>7</v>
      </c>
      <c r="D93" s="140">
        <v>41</v>
      </c>
      <c r="E93" s="58"/>
      <c r="F93" s="57"/>
      <c r="G93" s="60">
        <f t="shared" ref="G93" si="29">D93*E93</f>
        <v>0</v>
      </c>
      <c r="H93" s="64"/>
    </row>
    <row r="94" spans="1:22" s="14" customFormat="1">
      <c r="A94" s="181"/>
      <c r="B94" s="110"/>
      <c r="C94" s="117"/>
      <c r="D94" s="146"/>
      <c r="E94" s="58"/>
      <c r="F94" s="117"/>
      <c r="G94" s="60"/>
    </row>
    <row r="95" spans="1:22" s="1" customFormat="1" ht="15" customHeight="1">
      <c r="A95" s="180"/>
      <c r="B95" s="118" t="s">
        <v>9</v>
      </c>
      <c r="C95" s="107"/>
      <c r="D95" s="139"/>
      <c r="E95" s="119"/>
      <c r="F95" s="107"/>
      <c r="G95" s="106">
        <f>SUM(G69:G93)</f>
        <v>0</v>
      </c>
      <c r="I95" s="5"/>
      <c r="J95" s="5"/>
      <c r="K95" s="6"/>
      <c r="L95" s="6"/>
      <c r="M95" s="5"/>
      <c r="N95" s="7"/>
      <c r="O95" s="6"/>
      <c r="Q95" s="5"/>
      <c r="R95" s="5"/>
      <c r="S95" s="5"/>
      <c r="T95" s="5"/>
      <c r="U95" s="5"/>
      <c r="V95" s="8"/>
    </row>
    <row r="96" spans="1:22" s="1" customFormat="1" ht="12.75" customHeight="1">
      <c r="A96" s="182"/>
      <c r="B96" s="120"/>
      <c r="C96" s="121"/>
      <c r="D96" s="147"/>
      <c r="E96" s="122"/>
      <c r="F96" s="121"/>
      <c r="G96" s="123"/>
      <c r="I96" s="5"/>
      <c r="J96" s="5"/>
      <c r="K96" s="6"/>
      <c r="L96" s="6"/>
      <c r="M96" s="5"/>
      <c r="N96" s="7"/>
      <c r="O96" s="6"/>
      <c r="Q96" s="5"/>
      <c r="R96" s="5"/>
      <c r="S96" s="5"/>
      <c r="T96" s="5"/>
      <c r="U96" s="5"/>
      <c r="V96" s="8"/>
    </row>
    <row r="97" spans="1:9" s="1" customFormat="1" ht="15" customHeight="1">
      <c r="A97" s="180"/>
      <c r="B97" s="124" t="s">
        <v>24</v>
      </c>
      <c r="C97" s="125"/>
      <c r="D97" s="139"/>
      <c r="E97" s="126"/>
      <c r="F97" s="125"/>
      <c r="G97" s="106"/>
    </row>
    <row r="98" spans="1:9" s="1" customFormat="1" ht="12.75" customHeight="1">
      <c r="A98" s="180"/>
      <c r="B98" s="127"/>
      <c r="C98" s="47"/>
      <c r="D98" s="140"/>
      <c r="E98" s="48"/>
      <c r="F98" s="47"/>
      <c r="G98" s="50"/>
    </row>
    <row r="99" spans="1:9" s="1" customFormat="1" ht="74.25" customHeight="1">
      <c r="A99" s="179" t="s">
        <v>60</v>
      </c>
      <c r="B99" s="65" t="s">
        <v>311</v>
      </c>
      <c r="C99" s="57" t="s">
        <v>6</v>
      </c>
      <c r="D99" s="140">
        <v>405.2</v>
      </c>
      <c r="E99" s="58"/>
      <c r="F99" s="47"/>
      <c r="G99" s="60">
        <f>D99*E99</f>
        <v>0</v>
      </c>
    </row>
    <row r="100" spans="1:9" s="1" customFormat="1">
      <c r="A100" s="179"/>
      <c r="B100" s="56"/>
      <c r="C100" s="57"/>
      <c r="D100" s="140"/>
      <c r="E100" s="58"/>
      <c r="F100" s="57"/>
      <c r="G100" s="60"/>
    </row>
    <row r="101" spans="1:9" s="1" customFormat="1" ht="89.25">
      <c r="A101" s="179" t="s">
        <v>179</v>
      </c>
      <c r="B101" s="56" t="s">
        <v>227</v>
      </c>
      <c r="C101" s="57" t="s">
        <v>6</v>
      </c>
      <c r="D101" s="140">
        <v>476.7</v>
      </c>
      <c r="E101" s="58"/>
      <c r="F101" s="57"/>
      <c r="G101" s="60">
        <f t="shared" ref="G101" si="30">D101*E101</f>
        <v>0</v>
      </c>
    </row>
    <row r="102" spans="1:9" s="1" customFormat="1">
      <c r="A102" s="179"/>
      <c r="B102" s="65"/>
      <c r="C102" s="57"/>
      <c r="D102" s="140"/>
      <c r="E102" s="58"/>
      <c r="F102" s="57"/>
      <c r="G102" s="60"/>
    </row>
    <row r="103" spans="1:9" s="1" customFormat="1" ht="76.5" customHeight="1">
      <c r="A103" s="179" t="s">
        <v>61</v>
      </c>
      <c r="B103" s="61" t="s">
        <v>228</v>
      </c>
      <c r="C103" s="57" t="s">
        <v>6</v>
      </c>
      <c r="D103" s="140">
        <v>195.05</v>
      </c>
      <c r="E103" s="58"/>
      <c r="F103" s="57"/>
      <c r="G103" s="60">
        <f t="shared" ref="G103" si="31">D103*E103</f>
        <v>0</v>
      </c>
    </row>
    <row r="104" spans="1:9" s="1" customFormat="1" ht="12.75" customHeight="1">
      <c r="A104" s="179"/>
      <c r="B104" s="65"/>
      <c r="C104" s="57"/>
      <c r="D104" s="140"/>
      <c r="E104" s="58"/>
      <c r="F104" s="57"/>
      <c r="G104" s="60"/>
    </row>
    <row r="105" spans="1:9" s="1" customFormat="1" ht="76.5">
      <c r="A105" s="179" t="s">
        <v>56</v>
      </c>
      <c r="B105" s="56" t="s">
        <v>229</v>
      </c>
      <c r="C105" s="57" t="s">
        <v>6</v>
      </c>
      <c r="D105" s="140">
        <v>315</v>
      </c>
      <c r="E105" s="58"/>
      <c r="F105" s="57"/>
      <c r="G105" s="60">
        <f t="shared" ref="G105" si="32">D105*E105</f>
        <v>0</v>
      </c>
    </row>
    <row r="106" spans="1:9" s="1" customFormat="1" ht="12.75" customHeight="1">
      <c r="A106" s="179"/>
      <c r="B106" s="56"/>
      <c r="C106" s="57"/>
      <c r="D106" s="140"/>
      <c r="E106" s="58"/>
      <c r="F106" s="57"/>
      <c r="G106" s="60"/>
    </row>
    <row r="107" spans="1:9" s="1" customFormat="1" ht="76.5">
      <c r="A107" s="179" t="s">
        <v>57</v>
      </c>
      <c r="B107" s="65" t="s">
        <v>230</v>
      </c>
      <c r="C107" s="57" t="s">
        <v>6</v>
      </c>
      <c r="D107" s="140">
        <v>307.95</v>
      </c>
      <c r="E107" s="58"/>
      <c r="F107" s="57"/>
      <c r="G107" s="60">
        <f t="shared" ref="G107" si="33">D107*E107</f>
        <v>0</v>
      </c>
      <c r="H107" s="66"/>
      <c r="I107" s="67"/>
    </row>
    <row r="108" spans="1:9" s="1" customFormat="1">
      <c r="A108" s="179"/>
      <c r="B108" s="65"/>
      <c r="C108" s="57"/>
      <c r="D108" s="140"/>
      <c r="E108" s="58"/>
      <c r="F108" s="57"/>
      <c r="G108" s="60"/>
      <c r="H108" s="66"/>
      <c r="I108" s="67"/>
    </row>
    <row r="109" spans="1:9" s="1" customFormat="1" ht="76.5">
      <c r="A109" s="179" t="s">
        <v>293</v>
      </c>
      <c r="B109" s="65" t="s">
        <v>298</v>
      </c>
      <c r="C109" s="57" t="s">
        <v>6</v>
      </c>
      <c r="D109" s="140">
        <v>35.18</v>
      </c>
      <c r="E109" s="58"/>
      <c r="F109" s="57"/>
      <c r="G109" s="60">
        <f t="shared" ref="G109" si="34">D109*E109</f>
        <v>0</v>
      </c>
      <c r="H109" s="66"/>
      <c r="I109" s="67"/>
    </row>
    <row r="110" spans="1:9" s="1" customFormat="1">
      <c r="A110" s="179"/>
      <c r="B110" s="65"/>
      <c r="C110" s="57"/>
      <c r="D110" s="140"/>
      <c r="E110" s="58"/>
      <c r="F110" s="57"/>
      <c r="G110" s="60"/>
      <c r="H110" s="66"/>
      <c r="I110" s="67"/>
    </row>
    <row r="111" spans="1:9" s="1" customFormat="1" ht="76.5">
      <c r="A111" s="179" t="s">
        <v>294</v>
      </c>
      <c r="B111" s="65" t="s">
        <v>295</v>
      </c>
      <c r="C111" s="57" t="s">
        <v>6</v>
      </c>
      <c r="D111" s="140">
        <v>88.16</v>
      </c>
      <c r="E111" s="58"/>
      <c r="F111" s="57"/>
      <c r="G111" s="60">
        <f t="shared" ref="G111" si="35">D111*E111</f>
        <v>0</v>
      </c>
      <c r="H111" s="66"/>
      <c r="I111" s="67"/>
    </row>
    <row r="112" spans="1:9" s="1" customFormat="1">
      <c r="A112" s="179"/>
      <c r="B112" s="65"/>
      <c r="C112" s="57"/>
      <c r="D112" s="140"/>
      <c r="E112" s="58"/>
      <c r="F112" s="57"/>
      <c r="G112" s="60"/>
      <c r="H112" s="66"/>
      <c r="I112" s="67"/>
    </row>
    <row r="113" spans="1:9" s="1" customFormat="1" ht="76.5">
      <c r="A113" s="179" t="s">
        <v>297</v>
      </c>
      <c r="B113" s="65" t="s">
        <v>296</v>
      </c>
      <c r="C113" s="57" t="s">
        <v>6</v>
      </c>
      <c r="D113" s="140">
        <v>9.14</v>
      </c>
      <c r="E113" s="58"/>
      <c r="F113" s="57"/>
      <c r="G113" s="60">
        <f t="shared" ref="G113" si="36">D113*E113</f>
        <v>0</v>
      </c>
      <c r="H113" s="10"/>
    </row>
    <row r="114" spans="1:9" s="1" customFormat="1">
      <c r="A114" s="179"/>
      <c r="B114" s="65"/>
      <c r="C114" s="57"/>
      <c r="D114" s="140"/>
      <c r="E114" s="58"/>
      <c r="F114" s="57"/>
      <c r="G114" s="60"/>
      <c r="H114" s="66"/>
      <c r="I114" s="67"/>
    </row>
    <row r="115" spans="1:9" s="1" customFormat="1" ht="89.25">
      <c r="A115" s="179" t="s">
        <v>58</v>
      </c>
      <c r="B115" s="61" t="s">
        <v>284</v>
      </c>
      <c r="C115" s="57" t="s">
        <v>5</v>
      </c>
      <c r="D115" s="142">
        <v>615.71</v>
      </c>
      <c r="E115" s="58"/>
      <c r="F115" s="57"/>
      <c r="G115" s="60">
        <f t="shared" ref="G115" si="37">D115*E115</f>
        <v>0</v>
      </c>
      <c r="H115" s="64"/>
    </row>
    <row r="116" spans="1:9" s="1" customFormat="1">
      <c r="A116" s="179"/>
      <c r="B116" s="61"/>
      <c r="C116" s="57"/>
      <c r="D116" s="142"/>
      <c r="E116" s="58"/>
      <c r="F116" s="57"/>
      <c r="G116" s="60"/>
      <c r="H116" s="64"/>
    </row>
    <row r="117" spans="1:9" s="1" customFormat="1" ht="76.5">
      <c r="A117" s="179" t="s">
        <v>127</v>
      </c>
      <c r="B117" s="61" t="s">
        <v>231</v>
      </c>
      <c r="C117" s="57" t="s">
        <v>5</v>
      </c>
      <c r="D117" s="142">
        <v>479.56</v>
      </c>
      <c r="E117" s="58"/>
      <c r="F117" s="57"/>
      <c r="G117" s="60">
        <f t="shared" ref="G117" si="38">D117*E117</f>
        <v>0</v>
      </c>
      <c r="H117" s="64"/>
    </row>
    <row r="118" spans="1:9" s="1" customFormat="1">
      <c r="A118" s="179"/>
      <c r="B118" s="61"/>
      <c r="C118" s="57"/>
      <c r="D118" s="142"/>
      <c r="E118" s="58"/>
      <c r="F118" s="57"/>
      <c r="G118" s="60"/>
      <c r="H118" s="64"/>
    </row>
    <row r="119" spans="1:9" s="1" customFormat="1" ht="76.5">
      <c r="A119" s="179" t="s">
        <v>300</v>
      </c>
      <c r="B119" s="61" t="s">
        <v>299</v>
      </c>
      <c r="C119" s="57" t="s">
        <v>5</v>
      </c>
      <c r="D119" s="142">
        <v>20</v>
      </c>
      <c r="E119" s="58"/>
      <c r="F119" s="57"/>
      <c r="G119" s="60">
        <f t="shared" ref="G119:G121" si="39">D119*E119</f>
        <v>0</v>
      </c>
      <c r="H119" s="64"/>
    </row>
    <row r="120" spans="1:9" s="1" customFormat="1">
      <c r="A120" s="179"/>
      <c r="B120" s="61"/>
      <c r="C120" s="57"/>
      <c r="D120" s="142"/>
      <c r="E120" s="58"/>
      <c r="F120" s="57"/>
      <c r="G120" s="60"/>
      <c r="H120" s="64"/>
    </row>
    <row r="121" spans="1:9" s="196" customFormat="1" ht="25.5">
      <c r="A121" s="179" t="s">
        <v>359</v>
      </c>
      <c r="B121" s="61" t="s">
        <v>360</v>
      </c>
      <c r="C121" s="57" t="s">
        <v>6</v>
      </c>
      <c r="D121" s="142">
        <v>95</v>
      </c>
      <c r="E121" s="58"/>
      <c r="F121" s="57"/>
      <c r="G121" s="60">
        <f t="shared" si="39"/>
        <v>0</v>
      </c>
    </row>
    <row r="122" spans="1:9" s="1" customFormat="1">
      <c r="A122" s="179"/>
      <c r="B122" s="61"/>
      <c r="C122" s="57"/>
      <c r="D122" s="142"/>
      <c r="E122" s="58"/>
      <c r="F122" s="57"/>
      <c r="G122" s="60"/>
      <c r="H122" s="64"/>
    </row>
    <row r="123" spans="1:9" s="1" customFormat="1" ht="76.5" customHeight="1">
      <c r="A123" s="179" t="s">
        <v>59</v>
      </c>
      <c r="B123" s="65" t="s">
        <v>139</v>
      </c>
      <c r="C123" s="57" t="s">
        <v>6</v>
      </c>
      <c r="D123" s="140">
        <v>595.65</v>
      </c>
      <c r="E123" s="58"/>
      <c r="F123" s="57"/>
      <c r="G123" s="60">
        <f t="shared" ref="G123" si="40">D123*E123</f>
        <v>0</v>
      </c>
      <c r="H123" s="192"/>
    </row>
    <row r="124" spans="1:9" s="1" customFormat="1" ht="12.75" customHeight="1">
      <c r="A124" s="179"/>
      <c r="B124" s="65"/>
      <c r="C124" s="57"/>
      <c r="D124" s="140"/>
      <c r="E124" s="58"/>
      <c r="F124" s="57"/>
      <c r="G124" s="60"/>
    </row>
    <row r="125" spans="1:9" s="1" customFormat="1" ht="76.5">
      <c r="A125" s="179" t="s">
        <v>55</v>
      </c>
      <c r="B125" s="65" t="s">
        <v>140</v>
      </c>
      <c r="C125" s="57" t="s">
        <v>6</v>
      </c>
      <c r="D125" s="140">
        <v>120.75</v>
      </c>
      <c r="E125" s="58"/>
      <c r="F125" s="57"/>
      <c r="G125" s="60">
        <f t="shared" ref="G125" si="41">D125*E125</f>
        <v>0</v>
      </c>
    </row>
    <row r="126" spans="1:9" s="1" customFormat="1" ht="12.75" customHeight="1">
      <c r="A126" s="179"/>
      <c r="B126" s="65"/>
      <c r="C126" s="57"/>
      <c r="D126" s="140"/>
      <c r="E126" s="58"/>
      <c r="F126" s="57"/>
      <c r="G126" s="60"/>
    </row>
    <row r="127" spans="1:9" s="1" customFormat="1" ht="178.5">
      <c r="A127" s="179" t="s">
        <v>62</v>
      </c>
      <c r="B127" s="65" t="s">
        <v>141</v>
      </c>
      <c r="C127" s="57" t="s">
        <v>5</v>
      </c>
      <c r="D127" s="140">
        <v>8.16</v>
      </c>
      <c r="E127" s="58"/>
      <c r="F127" s="57"/>
      <c r="G127" s="60">
        <f t="shared" ref="G127" si="42">D127*E127</f>
        <v>0</v>
      </c>
    </row>
    <row r="128" spans="1:9" s="1" customFormat="1" ht="12.75" customHeight="1">
      <c r="A128" s="179"/>
      <c r="B128" s="65"/>
      <c r="C128" s="57"/>
      <c r="D128" s="140"/>
      <c r="E128" s="58"/>
      <c r="F128" s="57"/>
      <c r="G128" s="60"/>
    </row>
    <row r="129" spans="1:8" s="1" customFormat="1" ht="138" customHeight="1">
      <c r="A129" s="179" t="s">
        <v>63</v>
      </c>
      <c r="B129" s="56" t="s">
        <v>142</v>
      </c>
      <c r="C129" s="57" t="s">
        <v>6</v>
      </c>
      <c r="D129" s="140">
        <v>44.58</v>
      </c>
      <c r="E129" s="58"/>
      <c r="F129" s="57"/>
      <c r="G129" s="60">
        <f t="shared" ref="G129:G133" si="43">D129*E129</f>
        <v>0</v>
      </c>
    </row>
    <row r="130" spans="1:8" s="1" customFormat="1" ht="12.75" customHeight="1">
      <c r="A130" s="179"/>
      <c r="B130" s="56"/>
      <c r="C130" s="57"/>
      <c r="D130" s="140"/>
      <c r="E130" s="58"/>
      <c r="F130" s="57"/>
      <c r="G130" s="60"/>
    </row>
    <row r="131" spans="1:8" s="1" customFormat="1" ht="90.75" customHeight="1">
      <c r="A131" s="179" t="s">
        <v>303</v>
      </c>
      <c r="B131" s="56" t="s">
        <v>302</v>
      </c>
      <c r="C131" s="57" t="s">
        <v>10</v>
      </c>
      <c r="D131" s="140">
        <v>1</v>
      </c>
      <c r="E131" s="58"/>
      <c r="F131" s="57"/>
      <c r="G131" s="60">
        <f t="shared" si="43"/>
        <v>0</v>
      </c>
    </row>
    <row r="132" spans="1:8" s="1" customFormat="1">
      <c r="A132" s="179"/>
      <c r="B132" s="56"/>
      <c r="C132" s="57"/>
      <c r="D132" s="140"/>
      <c r="E132" s="58"/>
      <c r="F132" s="57"/>
      <c r="G132" s="60"/>
    </row>
    <row r="133" spans="1:8" s="1" customFormat="1" ht="90.75" customHeight="1">
      <c r="A133" s="179" t="s">
        <v>313</v>
      </c>
      <c r="B133" s="56" t="s">
        <v>314</v>
      </c>
      <c r="C133" s="57" t="s">
        <v>10</v>
      </c>
      <c r="D133" s="140">
        <v>10</v>
      </c>
      <c r="E133" s="58"/>
      <c r="F133" s="57"/>
      <c r="G133" s="60">
        <f t="shared" si="43"/>
        <v>0</v>
      </c>
    </row>
    <row r="134" spans="1:8" s="1" customFormat="1">
      <c r="A134" s="179"/>
      <c r="B134" s="56"/>
      <c r="C134" s="57"/>
      <c r="D134" s="140"/>
      <c r="E134" s="58"/>
      <c r="F134" s="57"/>
      <c r="G134" s="60"/>
    </row>
    <row r="135" spans="1:8" s="1" customFormat="1" ht="165.75">
      <c r="A135" s="179" t="s">
        <v>164</v>
      </c>
      <c r="B135" s="56" t="s">
        <v>165</v>
      </c>
      <c r="C135" s="57" t="s">
        <v>10</v>
      </c>
      <c r="D135" s="140">
        <v>1</v>
      </c>
      <c r="E135" s="58"/>
      <c r="F135" s="57"/>
      <c r="G135" s="60">
        <f t="shared" ref="G135" si="44">D135*E135</f>
        <v>0</v>
      </c>
    </row>
    <row r="136" spans="1:8" s="1" customFormat="1">
      <c r="A136" s="179"/>
      <c r="B136" s="56"/>
      <c r="C136" s="57"/>
      <c r="D136" s="140"/>
      <c r="E136" s="58"/>
      <c r="F136" s="57"/>
      <c r="G136" s="60"/>
    </row>
    <row r="137" spans="1:8" s="1" customFormat="1" ht="65.25" customHeight="1">
      <c r="A137" s="179" t="s">
        <v>71</v>
      </c>
      <c r="B137" s="56" t="s">
        <v>233</v>
      </c>
      <c r="C137" s="57" t="s">
        <v>5</v>
      </c>
      <c r="D137" s="142">
        <v>1648.25</v>
      </c>
      <c r="E137" s="58"/>
      <c r="F137" s="57"/>
      <c r="G137" s="60">
        <f t="shared" ref="G137" si="45">D137*E137</f>
        <v>0</v>
      </c>
    </row>
    <row r="138" spans="1:8" s="1" customFormat="1" ht="12.75" customHeight="1">
      <c r="A138" s="179"/>
      <c r="B138" s="56"/>
      <c r="C138" s="57"/>
      <c r="D138" s="140"/>
      <c r="E138" s="58"/>
      <c r="F138" s="57"/>
      <c r="G138" s="60"/>
    </row>
    <row r="139" spans="1:8" s="1" customFormat="1" ht="51">
      <c r="A139" s="179" t="s">
        <v>128</v>
      </c>
      <c r="B139" s="56" t="s">
        <v>232</v>
      </c>
      <c r="C139" s="57" t="s">
        <v>5</v>
      </c>
      <c r="D139" s="140">
        <v>57.24</v>
      </c>
      <c r="E139" s="58"/>
      <c r="F139" s="57"/>
      <c r="G139" s="60">
        <f t="shared" ref="G139" si="46">D139*E139</f>
        <v>0</v>
      </c>
    </row>
    <row r="140" spans="1:8" s="1" customFormat="1" ht="12.75" customHeight="1">
      <c r="A140" s="179"/>
      <c r="B140" s="56"/>
      <c r="C140" s="57"/>
      <c r="D140" s="140"/>
      <c r="E140" s="58"/>
      <c r="F140" s="57"/>
      <c r="G140" s="60"/>
    </row>
    <row r="141" spans="1:8" s="1" customFormat="1" ht="102">
      <c r="A141" s="179" t="s">
        <v>134</v>
      </c>
      <c r="B141" s="56" t="s">
        <v>361</v>
      </c>
      <c r="C141" s="57" t="s">
        <v>5</v>
      </c>
      <c r="D141" s="142">
        <v>3543.62</v>
      </c>
      <c r="E141" s="58"/>
      <c r="F141" s="57"/>
      <c r="G141" s="60">
        <f t="shared" ref="G141" si="47">D141*E141</f>
        <v>0</v>
      </c>
      <c r="H141" s="94"/>
    </row>
    <row r="142" spans="1:8" s="1" customFormat="1">
      <c r="A142" s="179"/>
      <c r="B142" s="56"/>
      <c r="C142" s="57"/>
      <c r="D142" s="140"/>
      <c r="E142" s="58"/>
      <c r="F142" s="57"/>
      <c r="G142" s="60"/>
    </row>
    <row r="143" spans="1:8" s="1" customFormat="1" ht="76.5">
      <c r="A143" s="179" t="s">
        <v>135</v>
      </c>
      <c r="B143" s="56" t="s">
        <v>312</v>
      </c>
      <c r="C143" s="57" t="s">
        <v>6</v>
      </c>
      <c r="D143" s="140">
        <v>58.88</v>
      </c>
      <c r="E143" s="58"/>
      <c r="F143" s="57"/>
      <c r="G143" s="60">
        <f t="shared" ref="G143" si="48">D143*E143</f>
        <v>0</v>
      </c>
      <c r="H143" s="94"/>
    </row>
    <row r="144" spans="1:8" s="1" customFormat="1">
      <c r="A144" s="179"/>
      <c r="B144" s="56"/>
      <c r="C144" s="57"/>
      <c r="D144" s="140"/>
      <c r="E144" s="58"/>
      <c r="F144" s="57"/>
      <c r="G144" s="60"/>
    </row>
    <row r="145" spans="1:22" s="1" customFormat="1" ht="102">
      <c r="A145" s="179" t="s">
        <v>136</v>
      </c>
      <c r="B145" s="56" t="s">
        <v>236</v>
      </c>
      <c r="C145" s="57" t="s">
        <v>5</v>
      </c>
      <c r="D145" s="142">
        <v>870.97</v>
      </c>
      <c r="E145" s="58"/>
      <c r="F145" s="57"/>
      <c r="G145" s="60">
        <f t="shared" ref="G145" si="49">D145*E145</f>
        <v>0</v>
      </c>
      <c r="H145" s="64"/>
    </row>
    <row r="146" spans="1:22" s="1" customFormat="1">
      <c r="A146" s="179"/>
      <c r="B146" s="56"/>
      <c r="C146" s="57"/>
      <c r="D146" s="140"/>
      <c r="E146" s="58"/>
      <c r="F146" s="57"/>
      <c r="G146" s="60"/>
    </row>
    <row r="147" spans="1:22" s="1" customFormat="1" ht="102">
      <c r="A147" s="179" t="s">
        <v>138</v>
      </c>
      <c r="B147" s="56" t="s">
        <v>234</v>
      </c>
      <c r="C147" s="57" t="s">
        <v>5</v>
      </c>
      <c r="D147" s="140">
        <v>26.76</v>
      </c>
      <c r="E147" s="58"/>
      <c r="F147" s="57"/>
      <c r="G147" s="60">
        <f t="shared" ref="G147" si="50">D147*E147</f>
        <v>0</v>
      </c>
      <c r="H147" s="64"/>
    </row>
    <row r="148" spans="1:22" s="1" customFormat="1">
      <c r="A148" s="179"/>
      <c r="B148" s="56"/>
      <c r="C148" s="57"/>
      <c r="D148" s="142"/>
      <c r="E148" s="58"/>
      <c r="F148" s="57"/>
      <c r="G148" s="60"/>
    </row>
    <row r="149" spans="1:22" s="1" customFormat="1" ht="89.25">
      <c r="A149" s="179" t="s">
        <v>137</v>
      </c>
      <c r="B149" s="56" t="s">
        <v>235</v>
      </c>
      <c r="C149" s="57" t="s">
        <v>5</v>
      </c>
      <c r="D149" s="140">
        <v>55.65</v>
      </c>
      <c r="E149" s="58"/>
      <c r="F149" s="57"/>
      <c r="G149" s="60">
        <f t="shared" ref="G149:G151" si="51">D149*E149</f>
        <v>0</v>
      </c>
      <c r="H149" s="64"/>
    </row>
    <row r="150" spans="1:22" s="1" customFormat="1">
      <c r="A150" s="179"/>
      <c r="B150" s="56"/>
      <c r="C150" s="57"/>
      <c r="D150" s="140"/>
      <c r="E150" s="58"/>
      <c r="F150" s="57"/>
      <c r="G150" s="60"/>
      <c r="H150" s="64"/>
    </row>
    <row r="151" spans="1:22" s="1" customFormat="1" ht="153">
      <c r="A151" s="179" t="s">
        <v>305</v>
      </c>
      <c r="B151" s="56" t="s">
        <v>304</v>
      </c>
      <c r="C151" s="57" t="s">
        <v>5</v>
      </c>
      <c r="D151" s="140">
        <v>7</v>
      </c>
      <c r="E151" s="58"/>
      <c r="F151" s="57"/>
      <c r="G151" s="60">
        <f t="shared" si="51"/>
        <v>0</v>
      </c>
      <c r="H151" s="64"/>
    </row>
    <row r="152" spans="1:22" s="1" customFormat="1" ht="12.75" customHeight="1">
      <c r="A152" s="179"/>
      <c r="B152" s="56"/>
      <c r="C152" s="57"/>
      <c r="D152" s="140"/>
      <c r="E152" s="58"/>
      <c r="F152" s="57"/>
      <c r="G152" s="60"/>
    </row>
    <row r="153" spans="1:22" s="1" customFormat="1" ht="51">
      <c r="A153" s="179" t="s">
        <v>64</v>
      </c>
      <c r="B153" s="56" t="s">
        <v>100</v>
      </c>
      <c r="C153" s="57" t="s">
        <v>34</v>
      </c>
      <c r="D153" s="140">
        <v>1</v>
      </c>
      <c r="E153" s="58"/>
      <c r="F153" s="57"/>
      <c r="G153" s="60">
        <f t="shared" ref="G153" si="52">D153*E153</f>
        <v>0</v>
      </c>
      <c r="I153" s="5"/>
      <c r="J153" s="5"/>
      <c r="K153" s="6"/>
      <c r="L153" s="6"/>
      <c r="M153" s="5"/>
      <c r="N153" s="7"/>
      <c r="O153" s="6"/>
      <c r="Q153" s="5"/>
      <c r="R153" s="5"/>
      <c r="S153" s="5"/>
      <c r="T153" s="5"/>
      <c r="U153" s="5"/>
      <c r="V153" s="8"/>
    </row>
    <row r="154" spans="1:22" s="1" customFormat="1" ht="12.75" customHeight="1">
      <c r="A154" s="180"/>
      <c r="B154" s="63"/>
      <c r="C154" s="47"/>
      <c r="D154" s="140"/>
      <c r="E154" s="58"/>
      <c r="F154" s="47"/>
      <c r="G154" s="60"/>
      <c r="I154" s="5"/>
      <c r="J154" s="5"/>
      <c r="K154" s="6"/>
      <c r="L154" s="6"/>
      <c r="M154" s="5"/>
      <c r="N154" s="7"/>
      <c r="O154" s="6"/>
      <c r="Q154" s="5"/>
      <c r="R154" s="5"/>
      <c r="S154" s="5"/>
      <c r="T154" s="5"/>
      <c r="U154" s="5"/>
      <c r="V154" s="8"/>
    </row>
    <row r="155" spans="1:22" s="1" customFormat="1" ht="15" customHeight="1">
      <c r="A155" s="180"/>
      <c r="B155" s="118" t="s">
        <v>11</v>
      </c>
      <c r="C155" s="107"/>
      <c r="D155" s="139"/>
      <c r="E155" s="119"/>
      <c r="F155" s="107"/>
      <c r="G155" s="106">
        <f>SUM(G99:G153)</f>
        <v>0</v>
      </c>
      <c r="H155" s="2"/>
    </row>
    <row r="156" spans="1:22" s="1" customFormat="1" ht="15" customHeight="1">
      <c r="A156" s="180"/>
      <c r="B156" s="110"/>
      <c r="C156" s="47"/>
      <c r="D156" s="140"/>
      <c r="E156" s="48"/>
      <c r="F156" s="47"/>
      <c r="G156" s="50"/>
      <c r="H156" s="2"/>
    </row>
    <row r="157" spans="1:22" s="1" customFormat="1" ht="15" customHeight="1">
      <c r="A157" s="180"/>
      <c r="B157" s="124" t="s">
        <v>167</v>
      </c>
      <c r="C157" s="125"/>
      <c r="D157" s="139"/>
      <c r="E157" s="126"/>
      <c r="F157" s="125"/>
      <c r="G157" s="106"/>
      <c r="H157" s="2"/>
    </row>
    <row r="158" spans="1:22" s="1" customFormat="1" ht="15" customHeight="1">
      <c r="A158" s="180"/>
      <c r="B158" s="124" t="s">
        <v>237</v>
      </c>
      <c r="C158" s="125"/>
      <c r="D158" s="139"/>
      <c r="E158" s="126"/>
      <c r="F158" s="125"/>
      <c r="G158" s="106"/>
      <c r="H158" s="2"/>
    </row>
    <row r="159" spans="1:22" s="1" customFormat="1" ht="104.25" customHeight="1">
      <c r="A159" s="179" t="s">
        <v>251</v>
      </c>
      <c r="B159" s="56" t="s">
        <v>344</v>
      </c>
      <c r="C159" s="57" t="s">
        <v>6</v>
      </c>
      <c r="D159" s="140">
        <v>4.95</v>
      </c>
      <c r="E159" s="58"/>
      <c r="F159" s="47"/>
      <c r="G159" s="60">
        <f>D159*E159</f>
        <v>0</v>
      </c>
      <c r="H159" s="2"/>
    </row>
    <row r="160" spans="1:22" s="1" customFormat="1" ht="12.75" customHeight="1">
      <c r="A160" s="179"/>
      <c r="B160" s="56"/>
      <c r="C160" s="57"/>
      <c r="D160" s="140"/>
      <c r="E160" s="58"/>
      <c r="F160" s="47"/>
      <c r="G160" s="60"/>
      <c r="H160" s="2"/>
    </row>
    <row r="161" spans="1:8" s="1" customFormat="1" ht="103.5" customHeight="1">
      <c r="A161" s="179" t="s">
        <v>250</v>
      </c>
      <c r="B161" s="56" t="s">
        <v>343</v>
      </c>
      <c r="C161" s="57" t="s">
        <v>6</v>
      </c>
      <c r="D161" s="140">
        <v>31.75</v>
      </c>
      <c r="E161" s="58"/>
      <c r="F161" s="47"/>
      <c r="G161" s="60">
        <f t="shared" ref="G161" si="53">D161*E161</f>
        <v>0</v>
      </c>
      <c r="H161" s="2"/>
    </row>
    <row r="162" spans="1:8" s="1" customFormat="1" ht="12.75" customHeight="1">
      <c r="A162" s="179"/>
      <c r="B162" s="56"/>
      <c r="C162" s="57"/>
      <c r="D162" s="140"/>
      <c r="E162" s="58"/>
      <c r="F162" s="47"/>
      <c r="G162" s="60"/>
      <c r="H162" s="2"/>
    </row>
    <row r="163" spans="1:8" s="64" customFormat="1" ht="114.75" customHeight="1">
      <c r="A163" s="179" t="s">
        <v>329</v>
      </c>
      <c r="B163" s="56" t="s">
        <v>333</v>
      </c>
      <c r="C163" s="57" t="s">
        <v>10</v>
      </c>
      <c r="D163" s="140">
        <v>2</v>
      </c>
      <c r="E163" s="58"/>
      <c r="F163" s="47"/>
      <c r="G163" s="60">
        <f t="shared" ref="G163" si="54">D163*E163</f>
        <v>0</v>
      </c>
      <c r="H163" s="164"/>
    </row>
    <row r="164" spans="1:8" s="64" customFormat="1" ht="12.75" customHeight="1">
      <c r="A164" s="179"/>
      <c r="B164" s="56"/>
      <c r="C164" s="57"/>
      <c r="D164" s="140"/>
      <c r="E164" s="58"/>
      <c r="F164" s="47"/>
      <c r="G164" s="60"/>
      <c r="H164" s="164"/>
    </row>
    <row r="165" spans="1:8" s="64" customFormat="1" ht="120" customHeight="1">
      <c r="A165" s="179" t="s">
        <v>330</v>
      </c>
      <c r="B165" s="56" t="s">
        <v>334</v>
      </c>
      <c r="C165" s="57" t="s">
        <v>10</v>
      </c>
      <c r="D165" s="140">
        <v>20</v>
      </c>
      <c r="E165" s="58"/>
      <c r="F165" s="47"/>
      <c r="G165" s="60">
        <f t="shared" ref="G165" si="55">D165*E165</f>
        <v>0</v>
      </c>
      <c r="H165" s="164"/>
    </row>
    <row r="166" spans="1:8" s="64" customFormat="1" ht="12.75" customHeight="1">
      <c r="A166" s="179"/>
      <c r="B166" s="56"/>
      <c r="C166" s="57"/>
      <c r="D166" s="140"/>
      <c r="E166" s="58"/>
      <c r="F166" s="47"/>
      <c r="G166" s="60"/>
      <c r="H166" s="164"/>
    </row>
    <row r="167" spans="1:8" s="64" customFormat="1" ht="113.25" customHeight="1">
      <c r="A167" s="179" t="s">
        <v>331</v>
      </c>
      <c r="B167" s="56" t="s">
        <v>335</v>
      </c>
      <c r="C167" s="57" t="s">
        <v>10</v>
      </c>
      <c r="D167" s="140">
        <v>2</v>
      </c>
      <c r="E167" s="58"/>
      <c r="F167" s="47"/>
      <c r="G167" s="60">
        <f t="shared" ref="G167" si="56">D167*E167</f>
        <v>0</v>
      </c>
      <c r="H167" s="164"/>
    </row>
    <row r="168" spans="1:8" s="64" customFormat="1" ht="12.75" customHeight="1">
      <c r="A168" s="179"/>
      <c r="B168" s="56"/>
      <c r="C168" s="57"/>
      <c r="D168" s="140"/>
      <c r="E168" s="58"/>
      <c r="F168" s="47"/>
      <c r="G168" s="60"/>
      <c r="H168" s="164"/>
    </row>
    <row r="169" spans="1:8" s="64" customFormat="1" ht="91.5" customHeight="1">
      <c r="A169" s="179" t="s">
        <v>252</v>
      </c>
      <c r="B169" s="56" t="s">
        <v>253</v>
      </c>
      <c r="C169" s="57" t="s">
        <v>10</v>
      </c>
      <c r="D169" s="140">
        <v>9</v>
      </c>
      <c r="E169" s="58"/>
      <c r="F169" s="47"/>
      <c r="G169" s="60">
        <f t="shared" ref="G169" si="57">D169*E169</f>
        <v>0</v>
      </c>
      <c r="H169" s="164"/>
    </row>
    <row r="170" spans="1:8" s="64" customFormat="1" ht="12.75" customHeight="1">
      <c r="A170" s="179"/>
      <c r="B170" s="56"/>
      <c r="C170" s="57"/>
      <c r="D170" s="140"/>
      <c r="E170" s="58"/>
      <c r="F170" s="47"/>
      <c r="G170" s="60"/>
      <c r="H170" s="164"/>
    </row>
    <row r="171" spans="1:8" s="64" customFormat="1" ht="78" customHeight="1">
      <c r="A171" s="179" t="s">
        <v>255</v>
      </c>
      <c r="B171" s="56" t="s">
        <v>254</v>
      </c>
      <c r="C171" s="57" t="s">
        <v>10</v>
      </c>
      <c r="D171" s="140">
        <v>26</v>
      </c>
      <c r="E171" s="58"/>
      <c r="F171" s="47"/>
      <c r="G171" s="60">
        <f t="shared" ref="G171:G179" si="58">D171*E171</f>
        <v>0</v>
      </c>
      <c r="H171" s="164"/>
    </row>
    <row r="172" spans="1:8" s="1" customFormat="1" ht="12.75" customHeight="1">
      <c r="A172" s="179"/>
      <c r="B172" s="56"/>
      <c r="C172" s="57"/>
      <c r="D172" s="140"/>
      <c r="E172" s="58"/>
      <c r="F172" s="47"/>
      <c r="G172" s="60"/>
      <c r="H172" s="2"/>
    </row>
    <row r="173" spans="1:8" s="1" customFormat="1" ht="104.25" customHeight="1">
      <c r="A173" s="179" t="s">
        <v>332</v>
      </c>
      <c r="B173" s="65" t="s">
        <v>337</v>
      </c>
      <c r="C173" s="57" t="s">
        <v>10</v>
      </c>
      <c r="D173" s="140">
        <v>121</v>
      </c>
      <c r="E173" s="58"/>
      <c r="F173" s="47"/>
      <c r="G173" s="60">
        <f t="shared" si="58"/>
        <v>0</v>
      </c>
      <c r="H173" s="2"/>
    </row>
    <row r="174" spans="1:8" s="1" customFormat="1" ht="12.75" customHeight="1">
      <c r="A174" s="179"/>
      <c r="B174" s="56"/>
      <c r="C174" s="57"/>
      <c r="D174" s="140"/>
      <c r="E174" s="58"/>
      <c r="F174" s="47"/>
      <c r="G174" s="60"/>
      <c r="H174" s="2"/>
    </row>
    <row r="175" spans="1:8" s="1" customFormat="1" ht="103.5" customHeight="1">
      <c r="A175" s="179" t="s">
        <v>336</v>
      </c>
      <c r="B175" s="65" t="s">
        <v>338</v>
      </c>
      <c r="C175" s="57" t="s">
        <v>10</v>
      </c>
      <c r="D175" s="140">
        <v>121</v>
      </c>
      <c r="E175" s="58"/>
      <c r="F175" s="47"/>
      <c r="G175" s="60">
        <f t="shared" si="58"/>
        <v>0</v>
      </c>
      <c r="H175" s="2"/>
    </row>
    <row r="176" spans="1:8" s="1" customFormat="1" ht="12.75" customHeight="1">
      <c r="A176" s="179"/>
      <c r="B176" s="56"/>
      <c r="C176" s="57"/>
      <c r="D176" s="140"/>
      <c r="E176" s="58"/>
      <c r="F176" s="47"/>
      <c r="G176" s="60"/>
      <c r="H176" s="2"/>
    </row>
    <row r="177" spans="1:9" s="1" customFormat="1" ht="96.75" customHeight="1">
      <c r="A177" s="179" t="s">
        <v>339</v>
      </c>
      <c r="B177" s="65" t="s">
        <v>340</v>
      </c>
      <c r="C177" s="57" t="s">
        <v>10</v>
      </c>
      <c r="D177" s="140">
        <v>91</v>
      </c>
      <c r="E177" s="58"/>
      <c r="F177" s="47"/>
      <c r="G177" s="60">
        <f t="shared" si="58"/>
        <v>0</v>
      </c>
      <c r="H177" s="2"/>
    </row>
    <row r="178" spans="1:9" s="1" customFormat="1" ht="12.75" customHeight="1">
      <c r="A178" s="179"/>
      <c r="B178" s="56"/>
      <c r="C178" s="57"/>
      <c r="D178" s="140"/>
      <c r="E178" s="58"/>
      <c r="F178" s="47"/>
      <c r="G178" s="60"/>
      <c r="H178" s="2"/>
    </row>
    <row r="179" spans="1:9" s="1" customFormat="1" ht="102" customHeight="1">
      <c r="A179" s="179" t="s">
        <v>341</v>
      </c>
      <c r="B179" s="65" t="s">
        <v>342</v>
      </c>
      <c r="C179" s="57" t="s">
        <v>10</v>
      </c>
      <c r="D179" s="140">
        <v>30</v>
      </c>
      <c r="E179" s="58"/>
      <c r="F179" s="47"/>
      <c r="G179" s="60">
        <f t="shared" si="58"/>
        <v>0</v>
      </c>
      <c r="H179" s="2"/>
    </row>
    <row r="180" spans="1:9" s="1" customFormat="1" ht="12.75" customHeight="1">
      <c r="A180" s="179"/>
      <c r="B180" s="56"/>
      <c r="C180" s="57"/>
      <c r="D180" s="140"/>
      <c r="E180" s="58"/>
      <c r="F180" s="47"/>
      <c r="G180" s="50"/>
      <c r="H180" s="2"/>
    </row>
    <row r="181" spans="1:9" s="1" customFormat="1" ht="12.75" customHeight="1">
      <c r="A181" s="179"/>
      <c r="B181" s="156" t="s">
        <v>263</v>
      </c>
      <c r="C181" s="157"/>
      <c r="D181" s="158"/>
      <c r="E181" s="159"/>
      <c r="F181" s="157"/>
      <c r="G181" s="160">
        <f>SUM(G159:G180)</f>
        <v>0</v>
      </c>
      <c r="H181" s="2"/>
    </row>
    <row r="182" spans="1:9" s="1" customFormat="1" ht="12.75" customHeight="1">
      <c r="A182" s="179"/>
      <c r="B182" s="56"/>
      <c r="C182" s="57"/>
      <c r="D182" s="140"/>
      <c r="E182" s="58"/>
      <c r="F182" s="47"/>
      <c r="G182" s="50"/>
      <c r="H182" s="2"/>
    </row>
    <row r="183" spans="1:9" s="1" customFormat="1" ht="15" customHeight="1">
      <c r="A183" s="180"/>
      <c r="B183" s="124" t="s">
        <v>238</v>
      </c>
      <c r="C183" s="125"/>
      <c r="D183" s="139"/>
      <c r="E183" s="126"/>
      <c r="F183" s="125"/>
      <c r="G183" s="106"/>
      <c r="H183" s="2"/>
    </row>
    <row r="184" spans="1:9" s="1" customFormat="1" ht="12.75" customHeight="1">
      <c r="A184" s="179"/>
      <c r="B184" s="56"/>
      <c r="C184" s="57"/>
      <c r="D184" s="140"/>
      <c r="E184" s="58"/>
      <c r="F184" s="47"/>
      <c r="G184" s="50"/>
      <c r="H184" s="2"/>
    </row>
    <row r="185" spans="1:9" s="1" customFormat="1" ht="90.75" customHeight="1">
      <c r="A185" s="179" t="s">
        <v>256</v>
      </c>
      <c r="B185" s="65" t="s">
        <v>257</v>
      </c>
      <c r="C185" s="57" t="s">
        <v>6</v>
      </c>
      <c r="D185" s="140">
        <v>271.14999999999998</v>
      </c>
      <c r="E185" s="58"/>
      <c r="F185" s="47"/>
      <c r="G185" s="60">
        <f>D185*E185</f>
        <v>0</v>
      </c>
      <c r="H185" s="2"/>
      <c r="I185" s="191"/>
    </row>
    <row r="186" spans="1:9" s="1" customFormat="1" ht="12.75" customHeight="1">
      <c r="A186" s="179"/>
      <c r="B186" s="56"/>
      <c r="C186" s="57"/>
      <c r="D186" s="140"/>
      <c r="E186" s="58"/>
      <c r="F186" s="47"/>
      <c r="G186" s="60"/>
      <c r="H186" s="2"/>
    </row>
    <row r="187" spans="1:9" s="1" customFormat="1" ht="90.75" customHeight="1">
      <c r="A187" s="179" t="s">
        <v>239</v>
      </c>
      <c r="B187" s="65" t="s">
        <v>258</v>
      </c>
      <c r="C187" s="57" t="s">
        <v>6</v>
      </c>
      <c r="D187" s="140">
        <v>50.95</v>
      </c>
      <c r="E187" s="58"/>
      <c r="F187" s="47"/>
      <c r="G187" s="60">
        <f t="shared" ref="G187" si="59">D187*E187</f>
        <v>0</v>
      </c>
      <c r="H187" s="2"/>
      <c r="I187" s="191"/>
    </row>
    <row r="188" spans="1:9" s="1" customFormat="1" ht="12.75" customHeight="1">
      <c r="A188" s="179"/>
      <c r="B188" s="56"/>
      <c r="C188" s="57"/>
      <c r="D188" s="140"/>
      <c r="E188" s="58"/>
      <c r="F188" s="47"/>
      <c r="G188" s="60"/>
      <c r="H188" s="2"/>
    </row>
    <row r="189" spans="1:9" s="1" customFormat="1" ht="117" customHeight="1">
      <c r="A189" s="179" t="s">
        <v>259</v>
      </c>
      <c r="B189" s="65" t="s">
        <v>362</v>
      </c>
      <c r="C189" s="57" t="s">
        <v>6</v>
      </c>
      <c r="D189" s="140">
        <v>742.15</v>
      </c>
      <c r="E189" s="58"/>
      <c r="F189" s="47"/>
      <c r="G189" s="60">
        <f t="shared" ref="G189" si="60">D189*E189</f>
        <v>0</v>
      </c>
      <c r="H189" s="2"/>
      <c r="I189" s="191"/>
    </row>
    <row r="190" spans="1:9" s="1" customFormat="1" ht="12.75" customHeight="1">
      <c r="A190" s="179"/>
      <c r="B190" s="56"/>
      <c r="C190" s="57"/>
      <c r="D190" s="140"/>
      <c r="E190" s="58"/>
      <c r="F190" s="47"/>
      <c r="G190" s="60"/>
      <c r="H190" s="2"/>
    </row>
    <row r="191" spans="1:9" s="1" customFormat="1" ht="142.5" customHeight="1">
      <c r="A191" s="179" t="s">
        <v>240</v>
      </c>
      <c r="B191" s="65" t="s">
        <v>246</v>
      </c>
      <c r="C191" s="57" t="s">
        <v>6</v>
      </c>
      <c r="D191" s="140">
        <v>139.13999999999999</v>
      </c>
      <c r="E191" s="58"/>
      <c r="F191" s="47"/>
      <c r="G191" s="60">
        <f t="shared" ref="G191" si="61">D191*E191</f>
        <v>0</v>
      </c>
      <c r="H191" s="2"/>
      <c r="I191" s="191"/>
    </row>
    <row r="192" spans="1:9" s="1" customFormat="1" ht="12.75" customHeight="1">
      <c r="A192" s="179"/>
      <c r="B192" s="56"/>
      <c r="C192" s="57"/>
      <c r="D192" s="140"/>
      <c r="E192" s="58"/>
      <c r="F192" s="47"/>
      <c r="G192" s="60"/>
      <c r="H192" s="2"/>
    </row>
    <row r="193" spans="1:9" s="1" customFormat="1" ht="104.25" customHeight="1">
      <c r="A193" s="179" t="s">
        <v>260</v>
      </c>
      <c r="B193" s="65" t="s">
        <v>261</v>
      </c>
      <c r="C193" s="57" t="s">
        <v>6</v>
      </c>
      <c r="D193" s="140">
        <v>75.88</v>
      </c>
      <c r="E193" s="58"/>
      <c r="F193" s="47"/>
      <c r="G193" s="60">
        <f t="shared" ref="G193" si="62">D193*E193</f>
        <v>0</v>
      </c>
      <c r="H193" s="2"/>
    </row>
    <row r="194" spans="1:9" s="1" customFormat="1" ht="12.75" customHeight="1">
      <c r="A194" s="179"/>
      <c r="B194" s="56"/>
      <c r="C194" s="57"/>
      <c r="D194" s="140"/>
      <c r="E194" s="58"/>
      <c r="F194" s="47"/>
      <c r="G194" s="60"/>
      <c r="H194" s="2"/>
    </row>
    <row r="195" spans="1:9" s="1" customFormat="1" ht="115.5" customHeight="1">
      <c r="A195" s="179" t="s">
        <v>241</v>
      </c>
      <c r="B195" s="65" t="s">
        <v>247</v>
      </c>
      <c r="C195" s="57" t="s">
        <v>8</v>
      </c>
      <c r="D195" s="140">
        <v>722.38</v>
      </c>
      <c r="E195" s="58"/>
      <c r="F195" s="47"/>
      <c r="G195" s="60">
        <f t="shared" ref="G195" si="63">D195*E195</f>
        <v>0</v>
      </c>
      <c r="H195" s="2"/>
      <c r="I195" s="191"/>
    </row>
    <row r="196" spans="1:9" s="1" customFormat="1" ht="12.75" customHeight="1">
      <c r="A196" s="179"/>
      <c r="B196" s="56"/>
      <c r="C196" s="57"/>
      <c r="D196" s="140"/>
      <c r="E196" s="58"/>
      <c r="F196" s="47"/>
      <c r="G196" s="60"/>
      <c r="H196" s="2"/>
    </row>
    <row r="197" spans="1:9" s="1" customFormat="1" ht="117" customHeight="1">
      <c r="A197" s="179" t="s">
        <v>242</v>
      </c>
      <c r="B197" s="65" t="s">
        <v>248</v>
      </c>
      <c r="C197" s="57" t="s">
        <v>10</v>
      </c>
      <c r="D197" s="140">
        <v>10</v>
      </c>
      <c r="E197" s="58"/>
      <c r="F197" s="47"/>
      <c r="G197" s="60">
        <f t="shared" ref="G197" si="64">D197*E197</f>
        <v>0</v>
      </c>
      <c r="H197" s="2"/>
    </row>
    <row r="198" spans="1:9" s="1" customFormat="1" ht="12.75" customHeight="1">
      <c r="A198" s="179"/>
      <c r="B198" s="56"/>
      <c r="C198" s="57"/>
      <c r="D198" s="140"/>
      <c r="E198" s="58"/>
      <c r="F198" s="47"/>
      <c r="G198" s="60"/>
      <c r="H198" s="2"/>
    </row>
    <row r="199" spans="1:9" s="1" customFormat="1" ht="141" customHeight="1">
      <c r="A199" s="179" t="s">
        <v>243</v>
      </c>
      <c r="B199" s="65" t="s">
        <v>379</v>
      </c>
      <c r="C199" s="57" t="s">
        <v>5</v>
      </c>
      <c r="D199" s="140">
        <v>782.25</v>
      </c>
      <c r="E199" s="58"/>
      <c r="F199" s="190"/>
      <c r="G199" s="60">
        <f t="shared" ref="G199" si="65">D199*E199</f>
        <v>0</v>
      </c>
      <c r="H199" s="2"/>
      <c r="I199" s="191"/>
    </row>
    <row r="200" spans="1:9" s="1" customFormat="1" ht="12.75" customHeight="1">
      <c r="A200" s="179"/>
      <c r="B200" s="56"/>
      <c r="C200" s="57"/>
      <c r="D200" s="140"/>
      <c r="E200" s="58"/>
      <c r="F200" s="47"/>
      <c r="G200" s="60"/>
      <c r="H200" s="2"/>
    </row>
    <row r="201" spans="1:9" s="1" customFormat="1" ht="93" customHeight="1">
      <c r="A201" s="179" t="s">
        <v>244</v>
      </c>
      <c r="B201" s="65" t="s">
        <v>249</v>
      </c>
      <c r="C201" s="57" t="s">
        <v>10</v>
      </c>
      <c r="D201" s="140">
        <v>30</v>
      </c>
      <c r="E201" s="58"/>
      <c r="F201" s="47"/>
      <c r="G201" s="60">
        <f t="shared" ref="G201" si="66">D201*E201</f>
        <v>0</v>
      </c>
      <c r="H201" s="2"/>
    </row>
    <row r="202" spans="1:9" s="1" customFormat="1" ht="12.75" customHeight="1">
      <c r="A202" s="179"/>
      <c r="B202" s="56"/>
      <c r="C202" s="57"/>
      <c r="D202" s="140"/>
      <c r="E202" s="58"/>
      <c r="F202" s="47"/>
      <c r="G202" s="60"/>
      <c r="H202" s="2"/>
    </row>
    <row r="203" spans="1:9" s="1" customFormat="1" ht="90" customHeight="1">
      <c r="A203" s="179" t="s">
        <v>245</v>
      </c>
      <c r="B203" s="65" t="s">
        <v>358</v>
      </c>
      <c r="C203" s="57" t="s">
        <v>6</v>
      </c>
      <c r="D203" s="140">
        <v>85.22</v>
      </c>
      <c r="E203" s="58"/>
      <c r="F203" s="47"/>
      <c r="G203" s="60">
        <f t="shared" ref="G203" si="67">D203*E203</f>
        <v>0</v>
      </c>
      <c r="H203" s="2"/>
      <c r="I203" s="191"/>
    </row>
    <row r="204" spans="1:9" s="1" customFormat="1" ht="15" customHeight="1">
      <c r="A204" s="179"/>
      <c r="B204" s="65"/>
      <c r="C204" s="57"/>
      <c r="D204" s="140"/>
      <c r="E204" s="58"/>
      <c r="F204" s="47"/>
      <c r="G204" s="60"/>
      <c r="H204" s="2"/>
    </row>
    <row r="205" spans="1:9" s="1" customFormat="1" ht="87" customHeight="1">
      <c r="A205" s="179" t="s">
        <v>351</v>
      </c>
      <c r="B205" s="65" t="s">
        <v>352</v>
      </c>
      <c r="C205" s="57" t="s">
        <v>6</v>
      </c>
      <c r="D205" s="140">
        <v>35</v>
      </c>
      <c r="E205" s="58"/>
      <c r="F205" s="47"/>
      <c r="G205" s="60">
        <f t="shared" ref="G205" si="68">D205*E205</f>
        <v>0</v>
      </c>
      <c r="H205" s="2"/>
    </row>
    <row r="206" spans="1:9" s="1" customFormat="1" ht="15" customHeight="1">
      <c r="A206" s="179"/>
      <c r="B206" s="65"/>
      <c r="C206" s="57"/>
      <c r="D206" s="140"/>
      <c r="E206" s="58"/>
      <c r="F206" s="47"/>
      <c r="G206" s="50"/>
      <c r="H206" s="2"/>
    </row>
    <row r="207" spans="1:9" s="1" customFormat="1" ht="12.75" customHeight="1">
      <c r="A207" s="179"/>
      <c r="B207" s="156" t="s">
        <v>264</v>
      </c>
      <c r="C207" s="157"/>
      <c r="D207" s="158"/>
      <c r="E207" s="159"/>
      <c r="F207" s="157"/>
      <c r="G207" s="160">
        <f>SUM(G185:G206)</f>
        <v>0</v>
      </c>
      <c r="H207" s="2"/>
    </row>
    <row r="208" spans="1:9" s="1" customFormat="1" ht="12.75" customHeight="1">
      <c r="A208" s="179"/>
      <c r="B208" s="110"/>
      <c r="C208" s="57"/>
      <c r="D208" s="140"/>
      <c r="E208" s="58"/>
      <c r="F208" s="57"/>
      <c r="G208" s="50"/>
      <c r="H208" s="2"/>
    </row>
    <row r="209" spans="1:8" s="1" customFormat="1" ht="15" customHeight="1">
      <c r="A209" s="180"/>
      <c r="B209" s="124" t="s">
        <v>262</v>
      </c>
      <c r="C209" s="125"/>
      <c r="D209" s="139"/>
      <c r="E209" s="126"/>
      <c r="F209" s="125"/>
      <c r="G209" s="106"/>
      <c r="H209" s="2"/>
    </row>
    <row r="210" spans="1:8" s="1" customFormat="1" ht="15" customHeight="1">
      <c r="A210" s="180"/>
      <c r="B210" s="110"/>
      <c r="C210" s="47"/>
      <c r="D210" s="140"/>
      <c r="E210" s="58"/>
      <c r="F210" s="47"/>
      <c r="G210" s="50"/>
      <c r="H210" s="2"/>
    </row>
    <row r="211" spans="1:8" s="1" customFormat="1" ht="131.25" customHeight="1">
      <c r="A211" s="179" t="s">
        <v>266</v>
      </c>
      <c r="B211" s="56" t="s">
        <v>365</v>
      </c>
      <c r="C211" s="57" t="s">
        <v>10</v>
      </c>
      <c r="D211" s="140">
        <v>1</v>
      </c>
      <c r="E211" s="58"/>
      <c r="F211" s="47"/>
      <c r="G211" s="60">
        <f>D211*E211</f>
        <v>0</v>
      </c>
      <c r="H211" s="2"/>
    </row>
    <row r="212" spans="1:8" s="1" customFormat="1">
      <c r="A212" s="179"/>
      <c r="B212" s="56"/>
      <c r="C212" s="57"/>
      <c r="D212" s="140"/>
      <c r="E212" s="58"/>
      <c r="F212" s="47"/>
      <c r="G212" s="60"/>
      <c r="H212" s="2"/>
    </row>
    <row r="213" spans="1:8" s="1" customFormat="1" ht="117.75" customHeight="1">
      <c r="A213" s="179" t="s">
        <v>267</v>
      </c>
      <c r="B213" s="56" t="s">
        <v>364</v>
      </c>
      <c r="C213" s="57" t="s">
        <v>10</v>
      </c>
      <c r="D213" s="140">
        <v>2</v>
      </c>
      <c r="E213" s="58"/>
      <c r="F213" s="47"/>
      <c r="G213" s="60">
        <f t="shared" ref="G213:G239" si="69">D213*E213</f>
        <v>0</v>
      </c>
      <c r="H213" s="2"/>
    </row>
    <row r="214" spans="1:8" s="1" customFormat="1" ht="12.75" customHeight="1">
      <c r="A214" s="179"/>
      <c r="B214" s="56"/>
      <c r="C214" s="57"/>
      <c r="D214" s="140"/>
      <c r="E214" s="58"/>
      <c r="F214" s="47"/>
      <c r="G214" s="60"/>
      <c r="H214" s="2"/>
    </row>
    <row r="215" spans="1:8" s="1" customFormat="1" ht="126" customHeight="1">
      <c r="A215" s="179" t="s">
        <v>301</v>
      </c>
      <c r="B215" s="56" t="s">
        <v>363</v>
      </c>
      <c r="C215" s="57" t="s">
        <v>10</v>
      </c>
      <c r="D215" s="140">
        <v>1</v>
      </c>
      <c r="E215" s="58"/>
      <c r="F215" s="47"/>
      <c r="G215" s="60">
        <f t="shared" si="69"/>
        <v>0</v>
      </c>
      <c r="H215" s="2"/>
    </row>
    <row r="216" spans="1:8" s="1" customFormat="1">
      <c r="A216" s="179"/>
      <c r="B216" s="56"/>
      <c r="C216" s="57"/>
      <c r="D216" s="140"/>
      <c r="E216" s="58"/>
      <c r="F216" s="47"/>
      <c r="G216" s="60"/>
      <c r="H216" s="2"/>
    </row>
    <row r="217" spans="1:8" s="1" customFormat="1" ht="144" customHeight="1">
      <c r="A217" s="179" t="s">
        <v>375</v>
      </c>
      <c r="B217" s="56" t="s">
        <v>389</v>
      </c>
      <c r="C217" s="57" t="s">
        <v>10</v>
      </c>
      <c r="D217" s="140">
        <v>26</v>
      </c>
      <c r="E217" s="58"/>
      <c r="F217" s="198"/>
      <c r="G217" s="60">
        <f t="shared" si="69"/>
        <v>0</v>
      </c>
      <c r="H217" s="2"/>
    </row>
    <row r="218" spans="1:8" s="1" customFormat="1" ht="15" customHeight="1">
      <c r="A218" s="179"/>
      <c r="B218" s="56"/>
      <c r="C218" s="57"/>
      <c r="D218" s="140"/>
      <c r="E218" s="58"/>
      <c r="F218" s="47"/>
      <c r="G218" s="60"/>
      <c r="H218" s="2"/>
    </row>
    <row r="219" spans="1:8" s="1" customFormat="1" ht="124.5" customHeight="1">
      <c r="A219" s="179" t="s">
        <v>391</v>
      </c>
      <c r="B219" s="56" t="s">
        <v>390</v>
      </c>
      <c r="C219" s="57" t="s">
        <v>10</v>
      </c>
      <c r="D219" s="140">
        <v>26</v>
      </c>
      <c r="E219" s="58"/>
      <c r="F219" s="198"/>
      <c r="G219" s="60">
        <f t="shared" ref="G219" si="70">D219*E219</f>
        <v>0</v>
      </c>
      <c r="H219" s="2"/>
    </row>
    <row r="220" spans="1:8" s="1" customFormat="1" ht="15" customHeight="1">
      <c r="A220" s="179"/>
      <c r="B220" s="56"/>
      <c r="C220" s="57"/>
      <c r="D220" s="140"/>
      <c r="E220" s="58"/>
      <c r="F220" s="47"/>
      <c r="G220" s="60"/>
      <c r="H220" s="2"/>
    </row>
    <row r="221" spans="1:8" s="1" customFormat="1" ht="139.5" customHeight="1">
      <c r="A221" s="179" t="s">
        <v>180</v>
      </c>
      <c r="B221" s="56" t="s">
        <v>366</v>
      </c>
      <c r="C221" s="57" t="s">
        <v>10</v>
      </c>
      <c r="D221" s="140">
        <v>1</v>
      </c>
      <c r="E221" s="58"/>
      <c r="F221" s="47"/>
      <c r="G221" s="60">
        <f t="shared" si="69"/>
        <v>0</v>
      </c>
      <c r="H221" s="2"/>
    </row>
    <row r="222" spans="1:8" s="1" customFormat="1" ht="12.75" customHeight="1">
      <c r="A222" s="179"/>
      <c r="B222" s="56"/>
      <c r="C222" s="57"/>
      <c r="D222" s="140"/>
      <c r="E222" s="58"/>
      <c r="F222" s="47"/>
      <c r="G222" s="60"/>
      <c r="H222" s="2"/>
    </row>
    <row r="223" spans="1:8" s="1" customFormat="1" ht="138.75" customHeight="1">
      <c r="A223" s="179" t="s">
        <v>268</v>
      </c>
      <c r="B223" s="56" t="s">
        <v>367</v>
      </c>
      <c r="C223" s="57" t="s">
        <v>10</v>
      </c>
      <c r="D223" s="140">
        <v>1</v>
      </c>
      <c r="E223" s="58"/>
      <c r="F223" s="47"/>
      <c r="G223" s="60">
        <f t="shared" si="69"/>
        <v>0</v>
      </c>
      <c r="H223" s="2"/>
    </row>
    <row r="224" spans="1:8" s="1" customFormat="1" ht="15" customHeight="1">
      <c r="A224" s="179"/>
      <c r="B224" s="56"/>
      <c r="C224" s="57"/>
      <c r="D224" s="140"/>
      <c r="E224" s="58"/>
      <c r="F224" s="47"/>
      <c r="G224" s="60"/>
      <c r="H224" s="2"/>
    </row>
    <row r="225" spans="1:8" s="1" customFormat="1" ht="129" customHeight="1">
      <c r="A225" s="179" t="s">
        <v>376</v>
      </c>
      <c r="B225" s="56" t="s">
        <v>383</v>
      </c>
      <c r="C225" s="57" t="s">
        <v>10</v>
      </c>
      <c r="D225" s="140">
        <v>2</v>
      </c>
      <c r="E225" s="58"/>
      <c r="F225" s="198"/>
      <c r="G225" s="60">
        <f t="shared" si="69"/>
        <v>0</v>
      </c>
      <c r="H225" s="2"/>
    </row>
    <row r="226" spans="1:8" s="1" customFormat="1" ht="15" customHeight="1">
      <c r="A226" s="179"/>
      <c r="B226" s="56"/>
      <c r="C226" s="57"/>
      <c r="D226" s="140"/>
      <c r="E226" s="58"/>
      <c r="F226" s="47"/>
      <c r="G226" s="60"/>
      <c r="H226" s="2"/>
    </row>
    <row r="227" spans="1:8" s="1" customFormat="1" ht="134.25" customHeight="1">
      <c r="A227" s="179" t="s">
        <v>376</v>
      </c>
      <c r="B227" s="56" t="s">
        <v>382</v>
      </c>
      <c r="C227" s="57" t="s">
        <v>10</v>
      </c>
      <c r="D227" s="140">
        <v>1</v>
      </c>
      <c r="E227" s="58"/>
      <c r="F227" s="47"/>
      <c r="G227" s="60">
        <f t="shared" si="69"/>
        <v>0</v>
      </c>
      <c r="H227" s="2"/>
    </row>
    <row r="228" spans="1:8" s="1" customFormat="1" ht="15" customHeight="1">
      <c r="A228" s="179"/>
      <c r="B228" s="56"/>
      <c r="C228" s="57"/>
      <c r="D228" s="140"/>
      <c r="E228" s="58"/>
      <c r="F228" s="47"/>
      <c r="G228" s="60"/>
      <c r="H228" s="2"/>
    </row>
    <row r="229" spans="1:8" s="1" customFormat="1" ht="110.25" customHeight="1">
      <c r="A229" s="179" t="s">
        <v>171</v>
      </c>
      <c r="B229" s="56" t="s">
        <v>170</v>
      </c>
      <c r="C229" s="57" t="s">
        <v>5</v>
      </c>
      <c r="D229" s="140">
        <v>196.16</v>
      </c>
      <c r="E229" s="58"/>
      <c r="F229" s="47"/>
      <c r="G229" s="60">
        <f t="shared" si="69"/>
        <v>0</v>
      </c>
      <c r="H229" s="2"/>
    </row>
    <row r="230" spans="1:8" s="1" customFormat="1">
      <c r="A230" s="179"/>
      <c r="B230" s="56"/>
      <c r="C230" s="57"/>
      <c r="D230" s="140"/>
      <c r="E230" s="58"/>
      <c r="F230" s="47"/>
      <c r="G230" s="60"/>
      <c r="H230" s="2"/>
    </row>
    <row r="231" spans="1:8" s="1" customFormat="1" ht="93.75" customHeight="1">
      <c r="A231" s="179" t="s">
        <v>270</v>
      </c>
      <c r="B231" s="56" t="s">
        <v>271</v>
      </c>
      <c r="C231" s="57" t="s">
        <v>5</v>
      </c>
      <c r="D231" s="140">
        <v>11</v>
      </c>
      <c r="E231" s="58"/>
      <c r="F231" s="47"/>
      <c r="G231" s="60">
        <f t="shared" si="69"/>
        <v>0</v>
      </c>
      <c r="H231" s="2"/>
    </row>
    <row r="232" spans="1:8" s="1" customFormat="1">
      <c r="A232" s="179"/>
      <c r="B232" s="56"/>
      <c r="C232" s="57"/>
      <c r="D232" s="140"/>
      <c r="E232" s="58"/>
      <c r="F232" s="47"/>
      <c r="G232" s="60"/>
      <c r="H232" s="2"/>
    </row>
    <row r="233" spans="1:8" s="1" customFormat="1" ht="103.5" customHeight="1">
      <c r="A233" s="179" t="s">
        <v>269</v>
      </c>
      <c r="B233" s="56" t="s">
        <v>272</v>
      </c>
      <c r="C233" s="57" t="s">
        <v>5</v>
      </c>
      <c r="D233" s="140">
        <v>18.48</v>
      </c>
      <c r="E233" s="58"/>
      <c r="F233" s="47"/>
      <c r="G233" s="60">
        <f t="shared" si="69"/>
        <v>0</v>
      </c>
      <c r="H233" s="2"/>
    </row>
    <row r="234" spans="1:8" s="1" customFormat="1">
      <c r="A234" s="179"/>
      <c r="B234" s="56"/>
      <c r="C234" s="57"/>
      <c r="D234" s="140"/>
      <c r="E234" s="58"/>
      <c r="F234" s="47"/>
      <c r="G234" s="60"/>
      <c r="H234" s="2"/>
    </row>
    <row r="235" spans="1:8" s="1" customFormat="1" ht="165.75">
      <c r="A235" s="179" t="s">
        <v>377</v>
      </c>
      <c r="B235" s="56" t="s">
        <v>378</v>
      </c>
      <c r="C235" s="57" t="s">
        <v>5</v>
      </c>
      <c r="D235" s="140">
        <v>12</v>
      </c>
      <c r="E235" s="58"/>
      <c r="F235" s="198"/>
      <c r="G235" s="60">
        <f>D235*E235</f>
        <v>0</v>
      </c>
      <c r="H235" s="2"/>
    </row>
    <row r="236" spans="1:8" s="1" customFormat="1" ht="15" customHeight="1">
      <c r="A236" s="179"/>
      <c r="B236" s="56"/>
      <c r="C236" s="57"/>
      <c r="D236" s="140"/>
      <c r="E236" s="58"/>
      <c r="F236" s="47"/>
      <c r="G236" s="60"/>
      <c r="H236" s="2"/>
    </row>
    <row r="237" spans="1:8" s="1" customFormat="1" ht="93" customHeight="1">
      <c r="A237" s="179" t="s">
        <v>372</v>
      </c>
      <c r="B237" s="56" t="s">
        <v>373</v>
      </c>
      <c r="C237" s="57" t="s">
        <v>6</v>
      </c>
      <c r="D237" s="140">
        <v>24.5</v>
      </c>
      <c r="E237" s="58"/>
      <c r="F237" s="47"/>
      <c r="G237" s="60">
        <f t="shared" si="69"/>
        <v>0</v>
      </c>
      <c r="H237" s="2"/>
    </row>
    <row r="238" spans="1:8" s="1" customFormat="1">
      <c r="A238" s="179"/>
      <c r="B238" s="56"/>
      <c r="C238" s="57"/>
      <c r="D238" s="140"/>
      <c r="E238" s="58"/>
      <c r="F238" s="47"/>
      <c r="G238" s="60"/>
      <c r="H238" s="2"/>
    </row>
    <row r="239" spans="1:8" s="1" customFormat="1" ht="89.25">
      <c r="A239" s="179" t="s">
        <v>172</v>
      </c>
      <c r="B239" s="56" t="s">
        <v>168</v>
      </c>
      <c r="C239" s="57" t="s">
        <v>6</v>
      </c>
      <c r="D239" s="140">
        <v>7.77</v>
      </c>
      <c r="E239" s="58"/>
      <c r="F239" s="47"/>
      <c r="G239" s="60">
        <f t="shared" si="69"/>
        <v>0</v>
      </c>
      <c r="H239" s="2"/>
    </row>
    <row r="240" spans="1:8" s="1" customFormat="1" ht="12.75" customHeight="1">
      <c r="A240" s="179"/>
      <c r="B240" s="156" t="s">
        <v>265</v>
      </c>
      <c r="C240" s="157"/>
      <c r="D240" s="158"/>
      <c r="E240" s="159"/>
      <c r="F240" s="157"/>
      <c r="G240" s="160">
        <f>SUM(G211:G239)</f>
        <v>0</v>
      </c>
      <c r="H240" s="2"/>
    </row>
    <row r="241" spans="1:7" s="1" customFormat="1" ht="12.75" customHeight="1">
      <c r="A241" s="180"/>
      <c r="B241" s="118" t="s">
        <v>169</v>
      </c>
      <c r="C241" s="107"/>
      <c r="D241" s="139"/>
      <c r="E241" s="119"/>
      <c r="F241" s="107"/>
      <c r="G241" s="106">
        <f>G240+G207+G181</f>
        <v>0</v>
      </c>
    </row>
    <row r="242" spans="1:7" s="1" customFormat="1" ht="12.75" customHeight="1">
      <c r="A242" s="180"/>
      <c r="B242" s="110"/>
      <c r="C242" s="47"/>
      <c r="D242" s="140"/>
      <c r="E242" s="48"/>
      <c r="F242" s="47"/>
      <c r="G242" s="50"/>
    </row>
    <row r="243" spans="1:7" s="1" customFormat="1" ht="15" customHeight="1">
      <c r="A243" s="180"/>
      <c r="B243" s="118" t="s">
        <v>25</v>
      </c>
      <c r="C243" s="107"/>
      <c r="D243" s="139"/>
      <c r="E243" s="119"/>
      <c r="F243" s="107"/>
      <c r="G243" s="106"/>
    </row>
    <row r="244" spans="1:7" s="1" customFormat="1" ht="15" customHeight="1">
      <c r="A244" s="180"/>
      <c r="B244" s="118" t="s">
        <v>101</v>
      </c>
      <c r="C244" s="107"/>
      <c r="D244" s="139"/>
      <c r="E244" s="119"/>
      <c r="F244" s="107"/>
      <c r="G244" s="106"/>
    </row>
    <row r="245" spans="1:7" s="1" customFormat="1" ht="15" customHeight="1">
      <c r="A245" s="180"/>
      <c r="B245" s="110"/>
      <c r="C245" s="47"/>
      <c r="D245" s="140"/>
      <c r="E245" s="48"/>
      <c r="F245" s="47"/>
      <c r="G245" s="50"/>
    </row>
    <row r="246" spans="1:7" s="1" customFormat="1" ht="76.5">
      <c r="A246" s="179" t="s">
        <v>72</v>
      </c>
      <c r="B246" s="56" t="s">
        <v>102</v>
      </c>
      <c r="C246" s="57" t="s">
        <v>10</v>
      </c>
      <c r="D246" s="140">
        <v>3</v>
      </c>
      <c r="E246" s="58"/>
      <c r="F246" s="57"/>
      <c r="G246" s="60">
        <f>D246*E246</f>
        <v>0</v>
      </c>
    </row>
    <row r="247" spans="1:7" s="1" customFormat="1">
      <c r="A247" s="179"/>
      <c r="B247" s="56"/>
      <c r="C247" s="57"/>
      <c r="D247" s="140"/>
      <c r="E247" s="58"/>
      <c r="F247" s="57"/>
      <c r="G247" s="60"/>
    </row>
    <row r="248" spans="1:7" s="1" customFormat="1" ht="76.5">
      <c r="A248" s="179" t="s">
        <v>73</v>
      </c>
      <c r="B248" s="56" t="s">
        <v>103</v>
      </c>
      <c r="C248" s="57" t="s">
        <v>10</v>
      </c>
      <c r="D248" s="140">
        <v>8</v>
      </c>
      <c r="E248" s="58"/>
      <c r="F248" s="57"/>
      <c r="G248" s="60">
        <f t="shared" ref="G248" si="71">D248*E248</f>
        <v>0</v>
      </c>
    </row>
    <row r="249" spans="1:7" s="1" customFormat="1" ht="12.75" customHeight="1">
      <c r="A249" s="180"/>
      <c r="B249" s="110"/>
      <c r="C249" s="47"/>
      <c r="D249" s="140"/>
      <c r="E249" s="58"/>
      <c r="F249" s="47"/>
      <c r="G249" s="60"/>
    </row>
    <row r="250" spans="1:7" s="1" customFormat="1" ht="92.25" customHeight="1">
      <c r="A250" s="179" t="s">
        <v>74</v>
      </c>
      <c r="B250" s="56" t="s">
        <v>129</v>
      </c>
      <c r="C250" s="57" t="s">
        <v>10</v>
      </c>
      <c r="D250" s="140">
        <v>10</v>
      </c>
      <c r="E250" s="58"/>
      <c r="F250" s="57"/>
      <c r="G250" s="60">
        <f t="shared" ref="G250" si="72">D250*E250</f>
        <v>0</v>
      </c>
    </row>
    <row r="251" spans="1:7" s="1" customFormat="1">
      <c r="A251" s="179"/>
      <c r="B251" s="56"/>
      <c r="C251" s="57"/>
      <c r="D251" s="140"/>
      <c r="E251" s="58"/>
      <c r="F251" s="47"/>
      <c r="G251" s="60"/>
    </row>
    <row r="252" spans="1:7" s="1" customFormat="1" ht="76.5">
      <c r="A252" s="179" t="s">
        <v>76</v>
      </c>
      <c r="B252" s="56" t="s">
        <v>65</v>
      </c>
      <c r="C252" s="57" t="s">
        <v>6</v>
      </c>
      <c r="D252" s="140">
        <v>10</v>
      </c>
      <c r="E252" s="58"/>
      <c r="F252" s="57"/>
      <c r="G252" s="60">
        <f t="shared" ref="G252:G258" si="73">D252*E252</f>
        <v>0</v>
      </c>
    </row>
    <row r="253" spans="1:7" s="1" customFormat="1">
      <c r="A253" s="179"/>
      <c r="B253" s="56"/>
      <c r="C253" s="57"/>
      <c r="D253" s="140"/>
      <c r="E253" s="58"/>
      <c r="F253" s="57"/>
      <c r="G253" s="60"/>
    </row>
    <row r="254" spans="1:7" s="1" customFormat="1" ht="76.5">
      <c r="A254" s="179" t="s">
        <v>315</v>
      </c>
      <c r="B254" s="56" t="s">
        <v>316</v>
      </c>
      <c r="C254" s="57" t="s">
        <v>6</v>
      </c>
      <c r="D254" s="140">
        <f>25+45+10+15+7+6+70</f>
        <v>178</v>
      </c>
      <c r="E254" s="58"/>
      <c r="F254" s="57"/>
      <c r="G254" s="60">
        <f t="shared" si="73"/>
        <v>0</v>
      </c>
    </row>
    <row r="255" spans="1:7" s="1" customFormat="1">
      <c r="A255" s="183"/>
      <c r="B255" s="162"/>
      <c r="C255" s="57"/>
      <c r="D255" s="140"/>
      <c r="E255" s="58"/>
      <c r="F255" s="47"/>
      <c r="G255" s="60"/>
    </row>
    <row r="256" spans="1:7" s="1" customFormat="1" ht="92.25" customHeight="1">
      <c r="A256" s="179" t="s">
        <v>317</v>
      </c>
      <c r="B256" s="56" t="s">
        <v>318</v>
      </c>
      <c r="C256" s="57" t="s">
        <v>6</v>
      </c>
      <c r="D256" s="140">
        <v>81.5</v>
      </c>
      <c r="E256" s="58"/>
      <c r="F256" s="47"/>
      <c r="G256" s="60">
        <f t="shared" si="73"/>
        <v>0</v>
      </c>
    </row>
    <row r="257" spans="1:7" s="1" customFormat="1" ht="16.5" customHeight="1">
      <c r="A257" s="179"/>
      <c r="B257" s="56"/>
      <c r="C257" s="57"/>
      <c r="D257" s="140"/>
      <c r="E257" s="58"/>
      <c r="F257" s="47"/>
      <c r="G257" s="60"/>
    </row>
    <row r="258" spans="1:7" s="1" customFormat="1" ht="92.25" customHeight="1">
      <c r="A258" s="179" t="s">
        <v>319</v>
      </c>
      <c r="B258" s="56" t="s">
        <v>320</v>
      </c>
      <c r="C258" s="57" t="s">
        <v>6</v>
      </c>
      <c r="D258" s="140">
        <f>2+5+2</f>
        <v>9</v>
      </c>
      <c r="E258" s="58"/>
      <c r="F258" s="47"/>
      <c r="G258" s="60">
        <f t="shared" si="73"/>
        <v>0</v>
      </c>
    </row>
    <row r="259" spans="1:7" s="1" customFormat="1">
      <c r="A259" s="179"/>
      <c r="B259" s="56"/>
      <c r="C259" s="57"/>
      <c r="D259" s="140"/>
      <c r="E259" s="58"/>
      <c r="F259" s="47"/>
      <c r="G259" s="60"/>
    </row>
    <row r="260" spans="1:7" s="1" customFormat="1" ht="76.5">
      <c r="A260" s="179" t="s">
        <v>75</v>
      </c>
      <c r="B260" s="56" t="s">
        <v>68</v>
      </c>
      <c r="C260" s="57" t="s">
        <v>10</v>
      </c>
      <c r="D260" s="140">
        <v>3</v>
      </c>
      <c r="E260" s="58"/>
      <c r="F260" s="47"/>
      <c r="G260" s="60">
        <f t="shared" ref="G260" si="74">D260*E260</f>
        <v>0</v>
      </c>
    </row>
    <row r="261" spans="1:7" s="1" customFormat="1">
      <c r="A261" s="180"/>
      <c r="B261" s="56"/>
      <c r="C261" s="57"/>
      <c r="D261" s="140"/>
      <c r="E261" s="58"/>
      <c r="F261" s="47"/>
      <c r="G261" s="60"/>
    </row>
    <row r="262" spans="1:7" s="1" customFormat="1" ht="89.25">
      <c r="A262" s="179" t="s">
        <v>77</v>
      </c>
      <c r="B262" s="56" t="s">
        <v>104</v>
      </c>
      <c r="C262" s="57" t="s">
        <v>10</v>
      </c>
      <c r="D262" s="140">
        <v>2</v>
      </c>
      <c r="E262" s="58"/>
      <c r="F262" s="47"/>
      <c r="G262" s="60">
        <f t="shared" ref="G262" si="75">D262*E262</f>
        <v>0</v>
      </c>
    </row>
    <row r="263" spans="1:7" s="1" customFormat="1">
      <c r="A263" s="179"/>
      <c r="B263" s="56"/>
      <c r="C263" s="57"/>
      <c r="D263" s="140"/>
      <c r="E263" s="58"/>
      <c r="F263" s="47"/>
      <c r="G263" s="60"/>
    </row>
    <row r="264" spans="1:7" s="1" customFormat="1" ht="116.25" customHeight="1">
      <c r="A264" s="179" t="s">
        <v>78</v>
      </c>
      <c r="B264" s="56" t="s">
        <v>130</v>
      </c>
      <c r="C264" s="57" t="s">
        <v>10</v>
      </c>
      <c r="D264" s="140">
        <v>5</v>
      </c>
      <c r="E264" s="58"/>
      <c r="F264" s="47"/>
      <c r="G264" s="60">
        <f t="shared" ref="G264" si="76">D264*E264</f>
        <v>0</v>
      </c>
    </row>
    <row r="265" spans="1:7" s="1" customFormat="1" ht="15" customHeight="1">
      <c r="A265" s="179"/>
      <c r="B265" s="56"/>
      <c r="C265" s="57"/>
      <c r="D265" s="140"/>
      <c r="E265" s="58"/>
      <c r="F265" s="47"/>
      <c r="G265" s="60"/>
    </row>
    <row r="266" spans="1:7" s="1" customFormat="1" ht="151.5" customHeight="1">
      <c r="A266" s="179" t="s">
        <v>347</v>
      </c>
      <c r="B266" s="56" t="s">
        <v>374</v>
      </c>
      <c r="C266" s="57" t="s">
        <v>10</v>
      </c>
      <c r="D266" s="140">
        <v>3</v>
      </c>
      <c r="E266" s="58"/>
      <c r="F266" s="47"/>
      <c r="G266" s="60">
        <f t="shared" ref="G266" si="77">D266*E266</f>
        <v>0</v>
      </c>
    </row>
    <row r="267" spans="1:7" s="1" customFormat="1">
      <c r="A267" s="179"/>
      <c r="B267" s="56"/>
      <c r="C267" s="57"/>
      <c r="D267" s="140"/>
      <c r="E267" s="58"/>
      <c r="F267" s="47"/>
      <c r="G267" s="60"/>
    </row>
    <row r="268" spans="1:7" s="1" customFormat="1" ht="102">
      <c r="A268" s="179" t="s">
        <v>182</v>
      </c>
      <c r="B268" s="56" t="s">
        <v>181</v>
      </c>
      <c r="C268" s="57" t="s">
        <v>10</v>
      </c>
      <c r="D268" s="140">
        <v>2</v>
      </c>
      <c r="E268" s="58"/>
      <c r="F268" s="47"/>
      <c r="G268" s="60">
        <f t="shared" ref="G268" si="78">D268*E268</f>
        <v>0</v>
      </c>
    </row>
    <row r="269" spans="1:7" s="1" customFormat="1">
      <c r="A269" s="179"/>
      <c r="B269" s="56"/>
      <c r="C269" s="57"/>
      <c r="D269" s="140"/>
      <c r="E269" s="58"/>
      <c r="F269" s="47"/>
      <c r="G269" s="60"/>
    </row>
    <row r="270" spans="1:7" s="1" customFormat="1" ht="38.25">
      <c r="A270" s="179" t="s">
        <v>133</v>
      </c>
      <c r="B270" s="56" t="s">
        <v>131</v>
      </c>
      <c r="C270" s="57" t="s">
        <v>10</v>
      </c>
      <c r="D270" s="140">
        <v>3</v>
      </c>
      <c r="E270" s="58"/>
      <c r="F270" s="47"/>
      <c r="G270" s="60">
        <f t="shared" ref="G270" si="79">D270*E270</f>
        <v>0</v>
      </c>
    </row>
    <row r="271" spans="1:7" s="1" customFormat="1">
      <c r="A271" s="179"/>
      <c r="B271" s="56"/>
      <c r="C271" s="57"/>
      <c r="D271" s="140"/>
      <c r="E271" s="58"/>
      <c r="F271" s="47"/>
      <c r="G271" s="60"/>
    </row>
    <row r="272" spans="1:7" s="1" customFormat="1" ht="76.5">
      <c r="A272" s="179" t="s">
        <v>143</v>
      </c>
      <c r="B272" s="56" t="s">
        <v>144</v>
      </c>
      <c r="C272" s="57" t="s">
        <v>10</v>
      </c>
      <c r="D272" s="140">
        <v>1</v>
      </c>
      <c r="E272" s="58"/>
      <c r="F272" s="47"/>
      <c r="G272" s="60">
        <f t="shared" ref="G272" si="80">D272*E272</f>
        <v>0</v>
      </c>
    </row>
    <row r="273" spans="1:7" s="1" customFormat="1">
      <c r="A273" s="179"/>
      <c r="B273" s="56"/>
      <c r="C273" s="57"/>
      <c r="D273" s="140"/>
      <c r="E273" s="58"/>
      <c r="F273" s="47"/>
      <c r="G273" s="60"/>
    </row>
    <row r="274" spans="1:7" s="1" customFormat="1" ht="76.5">
      <c r="A274" s="95" t="s">
        <v>368</v>
      </c>
      <c r="B274" s="56" t="s">
        <v>369</v>
      </c>
      <c r="C274" s="57" t="s">
        <v>10</v>
      </c>
      <c r="D274" s="140">
        <v>4</v>
      </c>
      <c r="E274" s="58"/>
      <c r="F274" s="197"/>
      <c r="G274" s="195">
        <f>D274*E274</f>
        <v>0</v>
      </c>
    </row>
    <row r="275" spans="1:7" s="1" customFormat="1">
      <c r="A275" s="179"/>
      <c r="B275" s="56"/>
      <c r="C275" s="57"/>
      <c r="D275" s="140"/>
      <c r="E275" s="58"/>
      <c r="F275" s="47"/>
      <c r="G275" s="60"/>
    </row>
    <row r="276" spans="1:7" s="1" customFormat="1" ht="63.75">
      <c r="A276" s="179" t="s">
        <v>176</v>
      </c>
      <c r="B276" s="56" t="s">
        <v>166</v>
      </c>
      <c r="C276" s="57" t="s">
        <v>10</v>
      </c>
      <c r="D276" s="140">
        <v>3</v>
      </c>
      <c r="E276" s="58"/>
      <c r="F276" s="47"/>
      <c r="G276" s="60">
        <f t="shared" ref="G276" si="81">D276*E276</f>
        <v>0</v>
      </c>
    </row>
    <row r="277" spans="1:7" s="1" customFormat="1">
      <c r="A277" s="179"/>
      <c r="B277" s="56"/>
      <c r="C277" s="57"/>
      <c r="D277" s="140"/>
      <c r="E277" s="58"/>
      <c r="F277" s="47"/>
      <c r="G277" s="60"/>
    </row>
    <row r="278" spans="1:7" s="1" customFormat="1" ht="63.75">
      <c r="A278" s="179" t="s">
        <v>175</v>
      </c>
      <c r="B278" s="56" t="s">
        <v>132</v>
      </c>
      <c r="C278" s="57" t="s">
        <v>10</v>
      </c>
      <c r="D278" s="140">
        <v>1</v>
      </c>
      <c r="E278" s="58"/>
      <c r="F278" s="47"/>
      <c r="G278" s="60">
        <f t="shared" ref="G278" si="82">D278*E278</f>
        <v>0</v>
      </c>
    </row>
    <row r="279" spans="1:7" s="1" customFormat="1" ht="12.75" customHeight="1">
      <c r="A279" s="180"/>
      <c r="B279" s="110"/>
      <c r="C279" s="47"/>
      <c r="D279" s="140"/>
      <c r="E279" s="58"/>
      <c r="F279" s="47"/>
      <c r="G279" s="60"/>
    </row>
    <row r="280" spans="1:7" s="1" customFormat="1" ht="81" customHeight="1">
      <c r="A280" s="179" t="s">
        <v>174</v>
      </c>
      <c r="B280" s="56" t="s">
        <v>173</v>
      </c>
      <c r="C280" s="57" t="s">
        <v>10</v>
      </c>
      <c r="D280" s="140">
        <v>1</v>
      </c>
      <c r="E280" s="58"/>
      <c r="F280" s="47"/>
      <c r="G280" s="60">
        <f t="shared" ref="G280" si="83">D280*E280</f>
        <v>0</v>
      </c>
    </row>
    <row r="281" spans="1:7" s="1" customFormat="1" ht="12.75" customHeight="1">
      <c r="A281" s="180"/>
      <c r="B281" s="110"/>
      <c r="C281" s="47"/>
      <c r="D281" s="140"/>
      <c r="E281" s="58"/>
      <c r="F281" s="47"/>
      <c r="G281" s="60"/>
    </row>
    <row r="282" spans="1:7" s="1" customFormat="1" ht="53.25" customHeight="1">
      <c r="A282" s="179" t="s">
        <v>353</v>
      </c>
      <c r="B282" s="56" t="s">
        <v>384</v>
      </c>
      <c r="C282" s="57" t="s">
        <v>10</v>
      </c>
      <c r="D282" s="140">
        <v>2</v>
      </c>
      <c r="E282" s="58"/>
      <c r="F282" s="47"/>
      <c r="G282" s="60">
        <f t="shared" ref="G282" si="84">D282*E282</f>
        <v>0</v>
      </c>
    </row>
    <row r="283" spans="1:7" s="1" customFormat="1" ht="15" customHeight="1">
      <c r="A283" s="180"/>
      <c r="B283" s="156" t="s">
        <v>66</v>
      </c>
      <c r="C283" s="157"/>
      <c r="D283" s="161"/>
      <c r="E283" s="161"/>
      <c r="F283" s="157"/>
      <c r="G283" s="160">
        <f>SUM(G246:G282)</f>
        <v>0</v>
      </c>
    </row>
    <row r="284" spans="1:7" s="1" customFormat="1" ht="12.75" customHeight="1">
      <c r="A284" s="179"/>
      <c r="B284" s="56"/>
      <c r="C284" s="57"/>
      <c r="D284" s="149"/>
      <c r="E284" s="58"/>
      <c r="F284" s="57"/>
      <c r="G284" s="60"/>
    </row>
    <row r="285" spans="1:7" s="1" customFormat="1" ht="15" customHeight="1">
      <c r="A285" s="179"/>
      <c r="B285" s="118" t="s">
        <v>69</v>
      </c>
      <c r="C285" s="107"/>
      <c r="D285" s="148"/>
      <c r="E285" s="119"/>
      <c r="F285" s="107"/>
      <c r="G285" s="106"/>
    </row>
    <row r="286" spans="1:7" s="1" customFormat="1">
      <c r="A286" s="179"/>
      <c r="B286" s="56"/>
      <c r="C286" s="57"/>
      <c r="D286" s="140"/>
      <c r="E286" s="58"/>
      <c r="F286" s="57"/>
      <c r="G286" s="60"/>
    </row>
    <row r="287" spans="1:7" s="1" customFormat="1" ht="89.25">
      <c r="A287" s="179" t="s">
        <v>184</v>
      </c>
      <c r="B287" s="56" t="s">
        <v>183</v>
      </c>
      <c r="C287" s="57" t="s">
        <v>12</v>
      </c>
      <c r="D287" s="140">
        <v>177</v>
      </c>
      <c r="E287" s="58"/>
      <c r="F287" s="57"/>
      <c r="G287" s="60">
        <f>D287*E287</f>
        <v>0</v>
      </c>
    </row>
    <row r="288" spans="1:7" s="1" customFormat="1">
      <c r="A288" s="179"/>
      <c r="B288" s="56"/>
      <c r="C288" s="57"/>
      <c r="D288" s="140"/>
      <c r="E288" s="58"/>
      <c r="F288" s="57"/>
      <c r="G288" s="60"/>
    </row>
    <row r="289" spans="1:7" s="1" customFormat="1" ht="127.5">
      <c r="A289" s="179" t="s">
        <v>321</v>
      </c>
      <c r="B289" s="56" t="s">
        <v>322</v>
      </c>
      <c r="C289" s="57" t="s">
        <v>12</v>
      </c>
      <c r="D289" s="140">
        <f>48+41+10</f>
        <v>99</v>
      </c>
      <c r="E289" s="58"/>
      <c r="F289" s="57"/>
      <c r="G289" s="60">
        <f>D289*E289</f>
        <v>0</v>
      </c>
    </row>
    <row r="290" spans="1:7" s="1" customFormat="1">
      <c r="A290" s="179"/>
      <c r="B290" s="56"/>
      <c r="C290" s="57"/>
      <c r="D290" s="140"/>
      <c r="E290" s="58"/>
      <c r="F290" s="57"/>
      <c r="G290" s="60"/>
    </row>
    <row r="291" spans="1:7" s="1" customFormat="1" ht="79.5" customHeight="1">
      <c r="A291" s="179" t="s">
        <v>79</v>
      </c>
      <c r="B291" s="56" t="s">
        <v>306</v>
      </c>
      <c r="C291" s="57" t="s">
        <v>12</v>
      </c>
      <c r="D291" s="140">
        <v>36</v>
      </c>
      <c r="E291" s="58"/>
      <c r="F291" s="57"/>
      <c r="G291" s="60">
        <f t="shared" ref="G291" si="85">D291*E291</f>
        <v>0</v>
      </c>
    </row>
    <row r="292" spans="1:7" s="1" customFormat="1">
      <c r="A292" s="179"/>
      <c r="B292" s="56"/>
      <c r="C292" s="57"/>
      <c r="D292" s="140"/>
      <c r="E292" s="58"/>
      <c r="F292" s="57"/>
      <c r="G292" s="60"/>
    </row>
    <row r="293" spans="1:7" s="1" customFormat="1" ht="63.75">
      <c r="A293" s="179" t="s">
        <v>150</v>
      </c>
      <c r="B293" s="56" t="s">
        <v>151</v>
      </c>
      <c r="C293" s="57" t="s">
        <v>12</v>
      </c>
      <c r="D293" s="140">
        <v>12</v>
      </c>
      <c r="E293" s="58"/>
      <c r="F293" s="57"/>
      <c r="G293" s="60">
        <f t="shared" ref="G293:G295" si="86">D293*E293</f>
        <v>0</v>
      </c>
    </row>
    <row r="294" spans="1:7" s="1" customFormat="1">
      <c r="A294" s="179"/>
      <c r="B294" s="56"/>
      <c r="C294" s="57"/>
      <c r="D294" s="140"/>
      <c r="E294" s="58"/>
      <c r="F294" s="57"/>
      <c r="G294" s="60"/>
    </row>
    <row r="295" spans="1:7" s="1" customFormat="1" ht="127.5">
      <c r="A295" s="179" t="s">
        <v>323</v>
      </c>
      <c r="B295" s="56" t="s">
        <v>324</v>
      </c>
      <c r="C295" s="57" t="s">
        <v>12</v>
      </c>
      <c r="D295" s="140">
        <v>23</v>
      </c>
      <c r="E295" s="58"/>
      <c r="F295" s="57"/>
      <c r="G295" s="60">
        <f t="shared" si="86"/>
        <v>0</v>
      </c>
    </row>
    <row r="296" spans="1:7" s="1" customFormat="1" ht="12.75" customHeight="1">
      <c r="A296" s="179"/>
      <c r="B296" s="56"/>
      <c r="C296" s="57"/>
      <c r="D296" s="140"/>
      <c r="E296" s="58"/>
      <c r="F296" s="57"/>
      <c r="G296" s="60"/>
    </row>
    <row r="297" spans="1:7" s="1" customFormat="1" ht="61.5" customHeight="1">
      <c r="A297" s="179" t="s">
        <v>80</v>
      </c>
      <c r="B297" s="56" t="s">
        <v>105</v>
      </c>
      <c r="C297" s="57" t="s">
        <v>12</v>
      </c>
      <c r="D297" s="140">
        <v>37</v>
      </c>
      <c r="E297" s="58"/>
      <c r="F297" s="57"/>
      <c r="G297" s="60">
        <f t="shared" ref="G297" si="87">D297*E297</f>
        <v>0</v>
      </c>
    </row>
    <row r="298" spans="1:7" s="1" customFormat="1">
      <c r="A298" s="179"/>
      <c r="B298" s="56"/>
      <c r="C298" s="57"/>
      <c r="D298" s="140"/>
      <c r="E298" s="58"/>
      <c r="F298" s="57"/>
      <c r="G298" s="60"/>
    </row>
    <row r="299" spans="1:7" s="1" customFormat="1" ht="78.75" customHeight="1">
      <c r="A299" s="179" t="s">
        <v>82</v>
      </c>
      <c r="B299" s="56" t="s">
        <v>273</v>
      </c>
      <c r="C299" s="57" t="s">
        <v>12</v>
      </c>
      <c r="D299" s="140">
        <v>43</v>
      </c>
      <c r="E299" s="58"/>
      <c r="F299" s="57"/>
      <c r="G299" s="60">
        <f t="shared" ref="G299" si="88">D299*E299</f>
        <v>0</v>
      </c>
    </row>
    <row r="300" spans="1:7" s="1" customFormat="1">
      <c r="A300" s="179"/>
      <c r="B300" s="56"/>
      <c r="C300" s="57"/>
      <c r="D300" s="140"/>
      <c r="E300" s="58"/>
      <c r="F300" s="57"/>
      <c r="G300" s="60"/>
    </row>
    <row r="301" spans="1:7" s="1" customFormat="1" ht="76.5">
      <c r="A301" s="179" t="s">
        <v>83</v>
      </c>
      <c r="B301" s="56" t="s">
        <v>153</v>
      </c>
      <c r="C301" s="57" t="s">
        <v>12</v>
      </c>
      <c r="D301" s="140">
        <v>25</v>
      </c>
      <c r="E301" s="58"/>
      <c r="F301" s="57"/>
      <c r="G301" s="60">
        <f t="shared" ref="G301" si="89">D301*E301</f>
        <v>0</v>
      </c>
    </row>
    <row r="302" spans="1:7" s="1" customFormat="1">
      <c r="A302" s="179"/>
      <c r="B302" s="56"/>
      <c r="C302" s="57"/>
      <c r="D302" s="140"/>
      <c r="E302" s="58"/>
      <c r="F302" s="57"/>
      <c r="G302" s="60"/>
    </row>
    <row r="303" spans="1:7" s="1" customFormat="1" ht="99.75" customHeight="1">
      <c r="A303" s="179" t="s">
        <v>325</v>
      </c>
      <c r="B303" s="56" t="s">
        <v>345</v>
      </c>
      <c r="C303" s="57" t="s">
        <v>10</v>
      </c>
      <c r="D303" s="140">
        <v>62</v>
      </c>
      <c r="E303" s="58"/>
      <c r="F303" s="57"/>
      <c r="G303" s="60">
        <f t="shared" ref="G303:G305" si="90">D303*E303</f>
        <v>0</v>
      </c>
    </row>
    <row r="304" spans="1:7" s="1" customFormat="1">
      <c r="A304" s="179"/>
      <c r="B304" s="56"/>
      <c r="C304" s="57"/>
      <c r="D304" s="140"/>
      <c r="E304" s="58"/>
      <c r="F304" s="57"/>
      <c r="G304" s="60"/>
    </row>
    <row r="305" spans="1:10" s="1" customFormat="1" ht="104.25" customHeight="1">
      <c r="A305" s="179" t="s">
        <v>326</v>
      </c>
      <c r="B305" s="56" t="s">
        <v>346</v>
      </c>
      <c r="C305" s="57" t="s">
        <v>10</v>
      </c>
      <c r="D305" s="140">
        <v>48</v>
      </c>
      <c r="E305" s="58"/>
      <c r="F305" s="57"/>
      <c r="G305" s="60">
        <f t="shared" si="90"/>
        <v>0</v>
      </c>
    </row>
    <row r="306" spans="1:10" s="1" customFormat="1">
      <c r="A306" s="179"/>
      <c r="B306" s="56"/>
      <c r="C306" s="57"/>
      <c r="D306" s="140"/>
      <c r="E306" s="58"/>
      <c r="F306" s="57"/>
      <c r="G306" s="60"/>
    </row>
    <row r="307" spans="1:10" s="1" customFormat="1" ht="89.25">
      <c r="A307" s="179" t="s">
        <v>145</v>
      </c>
      <c r="B307" s="56" t="s">
        <v>274</v>
      </c>
      <c r="C307" s="57" t="s">
        <v>10</v>
      </c>
      <c r="D307" s="140">
        <v>3</v>
      </c>
      <c r="E307" s="58"/>
      <c r="F307" s="57"/>
      <c r="G307" s="60">
        <f t="shared" ref="G307" si="91">D307*E307</f>
        <v>0</v>
      </c>
    </row>
    <row r="308" spans="1:10" s="1" customFormat="1">
      <c r="A308" s="179"/>
      <c r="B308" s="56"/>
      <c r="C308" s="57"/>
      <c r="D308" s="140"/>
      <c r="E308" s="58"/>
      <c r="F308" s="57"/>
      <c r="G308" s="60"/>
    </row>
    <row r="309" spans="1:10" s="1" customFormat="1" ht="76.5">
      <c r="A309" s="179" t="s">
        <v>146</v>
      </c>
      <c r="B309" s="61" t="s">
        <v>275</v>
      </c>
      <c r="C309" s="57" t="s">
        <v>10</v>
      </c>
      <c r="D309" s="140">
        <v>14</v>
      </c>
      <c r="E309" s="58"/>
      <c r="F309" s="57"/>
      <c r="G309" s="60">
        <f t="shared" ref="G309" si="92">D309*E309</f>
        <v>0</v>
      </c>
    </row>
    <row r="310" spans="1:10" s="1" customFormat="1">
      <c r="A310" s="179"/>
      <c r="B310" s="56"/>
      <c r="C310" s="57"/>
      <c r="D310" s="140"/>
      <c r="E310" s="58"/>
      <c r="F310" s="57"/>
      <c r="G310" s="60"/>
    </row>
    <row r="311" spans="1:10" s="1" customFormat="1" ht="63.75">
      <c r="A311" s="179" t="s">
        <v>152</v>
      </c>
      <c r="B311" s="56" t="s">
        <v>148</v>
      </c>
      <c r="C311" s="57" t="s">
        <v>10</v>
      </c>
      <c r="D311" s="140">
        <v>36</v>
      </c>
      <c r="E311" s="58"/>
      <c r="F311" s="57"/>
      <c r="G311" s="60">
        <f t="shared" ref="G311:G315" si="93">D311*E311</f>
        <v>0</v>
      </c>
    </row>
    <row r="312" spans="1:10" s="1" customFormat="1">
      <c r="A312" s="179"/>
      <c r="B312" s="56"/>
      <c r="C312" s="57"/>
      <c r="D312" s="140"/>
      <c r="E312" s="58"/>
      <c r="F312" s="57"/>
      <c r="G312" s="60"/>
    </row>
    <row r="313" spans="1:10" s="1" customFormat="1" ht="89.25">
      <c r="A313" s="179" t="s">
        <v>327</v>
      </c>
      <c r="B313" s="56" t="s">
        <v>328</v>
      </c>
      <c r="C313" s="57" t="s">
        <v>10</v>
      </c>
      <c r="D313" s="140">
        <v>1</v>
      </c>
      <c r="E313" s="58"/>
      <c r="F313" s="57"/>
      <c r="G313" s="60">
        <f t="shared" si="93"/>
        <v>0</v>
      </c>
    </row>
    <row r="314" spans="1:10" s="1" customFormat="1">
      <c r="A314" s="184"/>
      <c r="B314" s="56"/>
      <c r="C314" s="57"/>
      <c r="D314" s="140"/>
      <c r="E314" s="58"/>
      <c r="F314" s="57"/>
      <c r="G314" s="60"/>
    </row>
    <row r="315" spans="1:10" s="1" customFormat="1" ht="89.25">
      <c r="A315" s="184" t="s">
        <v>398</v>
      </c>
      <c r="B315" s="56" t="s">
        <v>399</v>
      </c>
      <c r="C315" s="57" t="s">
        <v>10</v>
      </c>
      <c r="D315" s="140">
        <v>8</v>
      </c>
      <c r="E315" s="58"/>
      <c r="F315" s="57"/>
      <c r="G315" s="60">
        <f t="shared" si="93"/>
        <v>0</v>
      </c>
    </row>
    <row r="316" spans="1:10" s="1" customFormat="1">
      <c r="A316" s="184"/>
      <c r="B316" s="56"/>
      <c r="C316" s="57"/>
      <c r="D316" s="140"/>
      <c r="E316" s="58"/>
      <c r="F316" s="57"/>
      <c r="G316" s="60"/>
    </row>
    <row r="317" spans="1:10" s="1" customFormat="1" ht="89.25">
      <c r="A317" s="184" t="s">
        <v>196</v>
      </c>
      <c r="B317" s="56" t="s">
        <v>195</v>
      </c>
      <c r="C317" s="57" t="s">
        <v>10</v>
      </c>
      <c r="D317" s="140">
        <v>11</v>
      </c>
      <c r="E317" s="58"/>
      <c r="F317" s="57"/>
      <c r="G317" s="60">
        <f t="shared" ref="G317" si="94">D317*E317</f>
        <v>0</v>
      </c>
    </row>
    <row r="318" spans="1:10" s="1" customFormat="1">
      <c r="A318" s="179"/>
      <c r="B318" s="56"/>
      <c r="C318" s="57"/>
      <c r="D318" s="140"/>
      <c r="E318" s="58"/>
      <c r="F318" s="57"/>
      <c r="G318" s="60"/>
    </row>
    <row r="319" spans="1:10" s="1" customFormat="1" ht="76.5">
      <c r="A319" s="179" t="s">
        <v>147</v>
      </c>
      <c r="B319" s="56" t="s">
        <v>149</v>
      </c>
      <c r="C319" s="57" t="s">
        <v>10</v>
      </c>
      <c r="D319" s="140">
        <v>42</v>
      </c>
      <c r="E319" s="58"/>
      <c r="F319" s="57"/>
      <c r="G319" s="60">
        <f t="shared" ref="G319" si="95">D319*E319</f>
        <v>0</v>
      </c>
      <c r="J319" s="2"/>
    </row>
    <row r="320" spans="1:10" s="1" customFormat="1">
      <c r="A320" s="179"/>
      <c r="B320" s="56"/>
      <c r="C320" s="57"/>
      <c r="D320" s="140"/>
      <c r="E320" s="58"/>
      <c r="F320" s="57"/>
      <c r="G320" s="60"/>
    </row>
    <row r="321" spans="1:7" s="1" customFormat="1" ht="63.75">
      <c r="A321" s="179" t="s">
        <v>162</v>
      </c>
      <c r="B321" s="56" t="s">
        <v>163</v>
      </c>
      <c r="C321" s="57" t="s">
        <v>10</v>
      </c>
      <c r="D321" s="140">
        <v>1</v>
      </c>
      <c r="E321" s="58"/>
      <c r="F321" s="57"/>
      <c r="G321" s="60">
        <f t="shared" ref="G321" si="96">D321*E321</f>
        <v>0</v>
      </c>
    </row>
    <row r="322" spans="1:7" s="1" customFormat="1">
      <c r="A322" s="179"/>
      <c r="B322" s="56"/>
      <c r="C322" s="57"/>
      <c r="D322" s="140"/>
      <c r="E322" s="58"/>
      <c r="F322" s="57"/>
      <c r="G322" s="60"/>
    </row>
    <row r="323" spans="1:7" s="1" customFormat="1" ht="76.5">
      <c r="A323" s="179" t="s">
        <v>157</v>
      </c>
      <c r="B323" s="56" t="s">
        <v>185</v>
      </c>
      <c r="C323" s="57" t="s">
        <v>12</v>
      </c>
      <c r="D323" s="140">
        <v>52</v>
      </c>
      <c r="E323" s="58"/>
      <c r="F323" s="57"/>
      <c r="G323" s="60">
        <f t="shared" ref="G323" si="97">D323*E323</f>
        <v>0</v>
      </c>
    </row>
    <row r="324" spans="1:7" s="1" customFormat="1">
      <c r="A324" s="179"/>
      <c r="B324" s="56"/>
      <c r="C324" s="57"/>
      <c r="D324" s="140"/>
      <c r="E324" s="58"/>
      <c r="F324" s="57"/>
      <c r="G324" s="60"/>
    </row>
    <row r="325" spans="1:7" s="1" customFormat="1" ht="38.25">
      <c r="A325" s="179" t="s">
        <v>84</v>
      </c>
      <c r="B325" s="56" t="s">
        <v>156</v>
      </c>
      <c r="C325" s="57" t="s">
        <v>12</v>
      </c>
      <c r="D325" s="140">
        <v>2</v>
      </c>
      <c r="E325" s="58"/>
      <c r="F325" s="57"/>
      <c r="G325" s="60">
        <f t="shared" ref="G325:G331" si="98">D325*E325</f>
        <v>0</v>
      </c>
    </row>
    <row r="326" spans="1:7" s="1" customFormat="1">
      <c r="A326" s="179"/>
      <c r="B326" s="56"/>
      <c r="C326" s="57"/>
      <c r="D326" s="140"/>
      <c r="E326" s="58"/>
      <c r="F326" s="57"/>
      <c r="G326" s="60"/>
    </row>
    <row r="327" spans="1:7" s="1" customFormat="1" ht="51">
      <c r="A327" s="179" t="s">
        <v>392</v>
      </c>
      <c r="B327" s="56" t="s">
        <v>393</v>
      </c>
      <c r="C327" s="57" t="s">
        <v>10</v>
      </c>
      <c r="D327" s="140">
        <v>1</v>
      </c>
      <c r="E327" s="58"/>
      <c r="F327" s="200"/>
      <c r="G327" s="60">
        <f t="shared" si="98"/>
        <v>0</v>
      </c>
    </row>
    <row r="328" spans="1:7" s="1" customFormat="1">
      <c r="A328" s="179"/>
      <c r="B328" s="56"/>
      <c r="C328" s="57"/>
      <c r="D328" s="140"/>
      <c r="E328" s="58"/>
      <c r="F328" s="200"/>
      <c r="G328" s="60"/>
    </row>
    <row r="329" spans="1:7" s="1" customFormat="1" ht="63.75">
      <c r="A329" s="179" t="s">
        <v>394</v>
      </c>
      <c r="B329" s="56" t="s">
        <v>397</v>
      </c>
      <c r="C329" s="57" t="s">
        <v>10</v>
      </c>
      <c r="D329" s="140">
        <v>1</v>
      </c>
      <c r="E329" s="58"/>
      <c r="F329" s="200"/>
      <c r="G329" s="60">
        <f t="shared" si="98"/>
        <v>0</v>
      </c>
    </row>
    <row r="330" spans="1:7" s="1" customFormat="1">
      <c r="A330" s="179"/>
      <c r="B330" s="56"/>
      <c r="C330" s="57"/>
      <c r="D330" s="140"/>
      <c r="E330" s="58"/>
      <c r="F330" s="200"/>
      <c r="G330" s="60"/>
    </row>
    <row r="331" spans="1:7" s="1" customFormat="1" ht="66" customHeight="1">
      <c r="A331" s="179" t="s">
        <v>395</v>
      </c>
      <c r="B331" s="56" t="s">
        <v>396</v>
      </c>
      <c r="C331" s="57" t="s">
        <v>10</v>
      </c>
      <c r="D331" s="140">
        <v>1</v>
      </c>
      <c r="E331" s="58"/>
      <c r="F331" s="200"/>
      <c r="G331" s="60">
        <f t="shared" si="98"/>
        <v>0</v>
      </c>
    </row>
    <row r="332" spans="1:7" s="1" customFormat="1">
      <c r="A332" s="179"/>
      <c r="B332" s="56"/>
      <c r="C332" s="57"/>
      <c r="D332" s="140"/>
      <c r="E332" s="58"/>
      <c r="F332" s="57"/>
      <c r="G332" s="60"/>
    </row>
    <row r="333" spans="1:7" s="1" customFormat="1" ht="38.25">
      <c r="A333" s="179" t="s">
        <v>158</v>
      </c>
      <c r="B333" s="56" t="s">
        <v>154</v>
      </c>
      <c r="C333" s="57" t="s">
        <v>10</v>
      </c>
      <c r="D333" s="140">
        <v>10</v>
      </c>
      <c r="E333" s="58"/>
      <c r="F333" s="57"/>
      <c r="G333" s="60">
        <f t="shared" ref="G333" si="99">D333*E333</f>
        <v>0</v>
      </c>
    </row>
    <row r="334" spans="1:7" s="1" customFormat="1">
      <c r="A334" s="179"/>
      <c r="B334" s="56"/>
      <c r="C334" s="57"/>
      <c r="D334" s="140"/>
      <c r="E334" s="58"/>
      <c r="F334" s="57"/>
      <c r="G334" s="60"/>
    </row>
    <row r="335" spans="1:7" s="1" customFormat="1" ht="38.25">
      <c r="A335" s="179" t="s">
        <v>159</v>
      </c>
      <c r="B335" s="56" t="s">
        <v>155</v>
      </c>
      <c r="C335" s="57" t="s">
        <v>10</v>
      </c>
      <c r="D335" s="140">
        <v>9</v>
      </c>
      <c r="E335" s="58"/>
      <c r="F335" s="57"/>
      <c r="G335" s="60">
        <f t="shared" ref="G335" si="100">D335*E335</f>
        <v>0</v>
      </c>
    </row>
    <row r="336" spans="1:7" s="1" customFormat="1">
      <c r="A336" s="179"/>
      <c r="B336" s="56"/>
      <c r="C336" s="57"/>
      <c r="D336" s="140"/>
      <c r="E336" s="58"/>
      <c r="F336" s="57"/>
      <c r="G336" s="60"/>
    </row>
    <row r="337" spans="1:7" s="1" customFormat="1" ht="38.25">
      <c r="A337" s="184" t="s">
        <v>197</v>
      </c>
      <c r="B337" s="56" t="s">
        <v>198</v>
      </c>
      <c r="C337" s="57" t="s">
        <v>10</v>
      </c>
      <c r="D337" s="140">
        <v>6</v>
      </c>
      <c r="E337" s="58"/>
      <c r="F337" s="57"/>
      <c r="G337" s="60">
        <f t="shared" ref="G337" si="101">D337*E337</f>
        <v>0</v>
      </c>
    </row>
    <row r="338" spans="1:7" s="1" customFormat="1">
      <c r="A338" s="179"/>
      <c r="B338" s="56"/>
      <c r="C338" s="57"/>
      <c r="D338" s="140"/>
      <c r="E338" s="58"/>
      <c r="F338" s="57"/>
      <c r="G338" s="60"/>
    </row>
    <row r="339" spans="1:7" s="1" customFormat="1" ht="38.25">
      <c r="A339" s="184" t="s">
        <v>285</v>
      </c>
      <c r="B339" s="204" t="s">
        <v>380</v>
      </c>
      <c r="C339" s="57" t="s">
        <v>6</v>
      </c>
      <c r="D339" s="140">
        <f>170*3</f>
        <v>510</v>
      </c>
      <c r="E339" s="58"/>
      <c r="F339" s="57"/>
      <c r="G339" s="60">
        <f t="shared" ref="G339:G341" si="102">D339*E339</f>
        <v>0</v>
      </c>
    </row>
    <row r="340" spans="1:7" s="1" customFormat="1">
      <c r="A340" s="184"/>
      <c r="B340" s="65"/>
      <c r="C340" s="57"/>
      <c r="D340" s="140"/>
      <c r="E340" s="58"/>
      <c r="F340" s="57"/>
      <c r="G340" s="60"/>
    </row>
    <row r="341" spans="1:7" s="1" customFormat="1" ht="51">
      <c r="A341" s="184" t="s">
        <v>348</v>
      </c>
      <c r="B341" s="65" t="s">
        <v>381</v>
      </c>
      <c r="C341" s="57" t="s">
        <v>6</v>
      </c>
      <c r="D341" s="140">
        <f>170*2</f>
        <v>340</v>
      </c>
      <c r="E341" s="58"/>
      <c r="F341" s="57"/>
      <c r="G341" s="60">
        <f t="shared" si="102"/>
        <v>0</v>
      </c>
    </row>
    <row r="342" spans="1:7" s="1" customFormat="1">
      <c r="A342" s="184"/>
      <c r="B342" s="65"/>
      <c r="C342" s="57"/>
      <c r="D342" s="140"/>
      <c r="E342" s="58"/>
      <c r="F342" s="57"/>
      <c r="G342" s="60"/>
    </row>
    <row r="343" spans="1:7" s="1" customFormat="1" ht="51">
      <c r="A343" s="179" t="s">
        <v>287</v>
      </c>
      <c r="B343" s="56" t="s">
        <v>286</v>
      </c>
      <c r="C343" s="57" t="s">
        <v>6</v>
      </c>
      <c r="D343" s="140">
        <v>170</v>
      </c>
      <c r="E343" s="58"/>
      <c r="F343" s="57"/>
      <c r="G343" s="60">
        <f t="shared" ref="G343" si="103">D343*E343</f>
        <v>0</v>
      </c>
    </row>
    <row r="344" spans="1:7" s="1" customFormat="1">
      <c r="A344" s="179"/>
      <c r="B344" s="56"/>
      <c r="C344" s="57"/>
      <c r="D344" s="140"/>
      <c r="E344" s="58"/>
      <c r="F344" s="57"/>
      <c r="G344" s="60"/>
    </row>
    <row r="345" spans="1:7" s="1" customFormat="1" ht="51">
      <c r="A345" s="184" t="s">
        <v>192</v>
      </c>
      <c r="B345" s="205" t="s">
        <v>288</v>
      </c>
      <c r="C345" s="57" t="s">
        <v>6</v>
      </c>
      <c r="D345" s="140">
        <f>170*2</f>
        <v>340</v>
      </c>
      <c r="E345" s="58"/>
      <c r="F345" s="57"/>
      <c r="G345" s="60">
        <f t="shared" ref="G345" si="104">D345*E345</f>
        <v>0</v>
      </c>
    </row>
    <row r="346" spans="1:7" s="1" customFormat="1">
      <c r="A346" s="184"/>
      <c r="B346" s="133"/>
      <c r="C346" s="57"/>
      <c r="D346" s="140"/>
      <c r="E346" s="58"/>
      <c r="F346" s="57"/>
      <c r="G346" s="60"/>
    </row>
    <row r="347" spans="1:7" s="1" customFormat="1" ht="89.25">
      <c r="A347" s="179" t="s">
        <v>161</v>
      </c>
      <c r="B347" s="56" t="s">
        <v>160</v>
      </c>
      <c r="C347" s="57" t="s">
        <v>34</v>
      </c>
      <c r="D347" s="140">
        <v>1</v>
      </c>
      <c r="E347" s="58"/>
      <c r="F347" s="57"/>
      <c r="G347" s="60">
        <f t="shared" ref="G347" si="105">D347*E347</f>
        <v>0</v>
      </c>
    </row>
    <row r="348" spans="1:7" s="1" customFormat="1">
      <c r="A348" s="179"/>
      <c r="B348" s="56"/>
      <c r="C348" s="57"/>
      <c r="D348" s="140"/>
      <c r="E348" s="58"/>
      <c r="F348" s="57"/>
      <c r="G348" s="60"/>
    </row>
    <row r="349" spans="1:7" s="1" customFormat="1" ht="51">
      <c r="A349" s="179" t="s">
        <v>186</v>
      </c>
      <c r="B349" s="56" t="s">
        <v>187</v>
      </c>
      <c r="C349" s="57" t="s">
        <v>10</v>
      </c>
      <c r="D349" s="140">
        <v>5</v>
      </c>
      <c r="E349" s="58"/>
      <c r="F349" s="57"/>
      <c r="G349" s="60">
        <f t="shared" ref="G349" si="106">D349*E349</f>
        <v>0</v>
      </c>
    </row>
    <row r="350" spans="1:7" s="1" customFormat="1">
      <c r="A350" s="179"/>
      <c r="B350" s="56"/>
      <c r="C350" s="57"/>
      <c r="D350" s="140"/>
      <c r="E350" s="58"/>
      <c r="F350" s="57"/>
      <c r="G350" s="60"/>
    </row>
    <row r="351" spans="1:7" s="1" customFormat="1" ht="63.75">
      <c r="A351" s="179" t="s">
        <v>188</v>
      </c>
      <c r="B351" s="56" t="s">
        <v>189</v>
      </c>
      <c r="C351" s="57" t="s">
        <v>6</v>
      </c>
      <c r="D351" s="140">
        <v>585</v>
      </c>
      <c r="E351" s="58"/>
      <c r="F351" s="47"/>
      <c r="G351" s="60">
        <f t="shared" ref="G351" si="107">D351*E351</f>
        <v>0</v>
      </c>
    </row>
    <row r="352" spans="1:7" s="1" customFormat="1">
      <c r="A352" s="179"/>
      <c r="B352" s="56"/>
      <c r="C352" s="57"/>
      <c r="D352" s="140"/>
      <c r="E352" s="58"/>
      <c r="F352" s="57"/>
      <c r="G352" s="60"/>
    </row>
    <row r="353" spans="1:7" s="1" customFormat="1" ht="76.5">
      <c r="A353" s="179" t="s">
        <v>84</v>
      </c>
      <c r="B353" s="56" t="s">
        <v>177</v>
      </c>
      <c r="C353" s="57" t="s">
        <v>6</v>
      </c>
      <c r="D353" s="140">
        <v>585</v>
      </c>
      <c r="E353" s="58"/>
      <c r="F353" s="47"/>
      <c r="G353" s="60">
        <f t="shared" ref="G353:G355" si="108">D353*E353</f>
        <v>0</v>
      </c>
    </row>
    <row r="354" spans="1:7" s="1" customFormat="1">
      <c r="A354" s="179"/>
      <c r="B354" s="56"/>
      <c r="C354" s="57"/>
      <c r="D354" s="140"/>
      <c r="E354" s="58"/>
      <c r="F354" s="57"/>
      <c r="G354" s="60"/>
    </row>
    <row r="355" spans="1:7" s="1" customFormat="1" ht="89.25">
      <c r="A355" s="95" t="s">
        <v>349</v>
      </c>
      <c r="B355" s="56" t="s">
        <v>350</v>
      </c>
      <c r="C355" s="57" t="s">
        <v>6</v>
      </c>
      <c r="D355" s="140">
        <v>164</v>
      </c>
      <c r="E355" s="58"/>
      <c r="F355" s="57"/>
      <c r="G355" s="60">
        <f t="shared" si="108"/>
        <v>0</v>
      </c>
    </row>
    <row r="356" spans="1:7" s="1" customFormat="1">
      <c r="A356" s="179"/>
      <c r="B356" s="56"/>
      <c r="C356" s="57"/>
      <c r="D356" s="140"/>
      <c r="E356" s="58"/>
      <c r="F356" s="57"/>
      <c r="G356" s="60"/>
    </row>
    <row r="357" spans="1:7" s="1" customFormat="1" ht="89.25">
      <c r="A357" s="179" t="s">
        <v>190</v>
      </c>
      <c r="B357" s="56" t="s">
        <v>191</v>
      </c>
      <c r="C357" s="57" t="s">
        <v>6</v>
      </c>
      <c r="D357" s="140">
        <v>195</v>
      </c>
      <c r="E357" s="58"/>
      <c r="F357" s="47"/>
      <c r="G357" s="60">
        <f t="shared" ref="G357" si="109">D357*E357</f>
        <v>0</v>
      </c>
    </row>
    <row r="358" spans="1:7" s="1" customFormat="1">
      <c r="A358" s="179"/>
      <c r="B358" s="56"/>
      <c r="C358" s="57"/>
      <c r="D358" s="140"/>
      <c r="E358" s="58"/>
      <c r="F358" s="57"/>
      <c r="G358" s="60"/>
    </row>
    <row r="359" spans="1:7" s="1" customFormat="1" ht="89.25">
      <c r="A359" s="179" t="s">
        <v>81</v>
      </c>
      <c r="B359" s="56" t="s">
        <v>106</v>
      </c>
      <c r="C359" s="57" t="s">
        <v>10</v>
      </c>
      <c r="D359" s="140">
        <v>5</v>
      </c>
      <c r="E359" s="58"/>
      <c r="F359" s="47"/>
      <c r="G359" s="60">
        <f t="shared" ref="G359" si="110">D359*E359</f>
        <v>0</v>
      </c>
    </row>
    <row r="360" spans="1:7" s="1" customFormat="1" ht="12.75" customHeight="1">
      <c r="A360" s="179"/>
      <c r="B360" s="56"/>
      <c r="C360" s="57"/>
      <c r="D360" s="140"/>
      <c r="E360" s="58"/>
      <c r="F360" s="57"/>
      <c r="G360" s="60"/>
    </row>
    <row r="361" spans="1:7" s="1" customFormat="1" ht="102">
      <c r="A361" s="179" t="s">
        <v>85</v>
      </c>
      <c r="B361" s="56" t="s">
        <v>107</v>
      </c>
      <c r="C361" s="57" t="s">
        <v>10</v>
      </c>
      <c r="D361" s="140">
        <v>1</v>
      </c>
      <c r="E361" s="58"/>
      <c r="F361" s="190"/>
      <c r="G361" s="60">
        <f t="shared" ref="G361" si="111">D361*E361</f>
        <v>0</v>
      </c>
    </row>
    <row r="362" spans="1:7" s="1" customFormat="1" ht="12.75" customHeight="1">
      <c r="A362" s="179"/>
      <c r="B362" s="56"/>
      <c r="C362" s="57"/>
      <c r="D362" s="140"/>
      <c r="E362" s="58"/>
      <c r="F362" s="57"/>
      <c r="G362" s="60"/>
    </row>
    <row r="363" spans="1:7" s="1" customFormat="1" ht="76.5">
      <c r="A363" s="179" t="s">
        <v>86</v>
      </c>
      <c r="B363" s="56" t="s">
        <v>108</v>
      </c>
      <c r="C363" s="57" t="s">
        <v>10</v>
      </c>
      <c r="D363" s="140">
        <v>5</v>
      </c>
      <c r="E363" s="58"/>
      <c r="F363" s="190"/>
      <c r="G363" s="60">
        <f t="shared" ref="G363" si="112">D363*E363</f>
        <v>0</v>
      </c>
    </row>
    <row r="364" spans="1:7" s="1" customFormat="1" ht="12.75" customHeight="1">
      <c r="A364" s="179"/>
      <c r="B364" s="56"/>
      <c r="C364" s="57"/>
      <c r="D364" s="140"/>
      <c r="E364" s="58"/>
      <c r="F364" s="57"/>
      <c r="G364" s="60"/>
    </row>
    <row r="365" spans="1:7" s="1" customFormat="1" ht="15" customHeight="1">
      <c r="A365" s="179"/>
      <c r="B365" s="156" t="s">
        <v>70</v>
      </c>
      <c r="C365" s="157"/>
      <c r="D365" s="158"/>
      <c r="E365" s="159"/>
      <c r="F365" s="157"/>
      <c r="G365" s="160">
        <f>SUM(G287:G364)</f>
        <v>0</v>
      </c>
    </row>
    <row r="366" spans="1:7" s="1" customFormat="1" ht="12.75" customHeight="1">
      <c r="A366" s="179"/>
      <c r="B366" s="56"/>
      <c r="C366" s="57"/>
      <c r="D366" s="140"/>
      <c r="E366" s="58"/>
      <c r="F366" s="57"/>
      <c r="G366" s="60"/>
    </row>
    <row r="367" spans="1:7" s="1" customFormat="1" ht="15" customHeight="1">
      <c r="A367" s="179"/>
      <c r="B367" s="118" t="s">
        <v>67</v>
      </c>
      <c r="C367" s="107"/>
      <c r="D367" s="139"/>
      <c r="E367" s="119"/>
      <c r="F367" s="107"/>
      <c r="G367" s="106">
        <f>G365+G283</f>
        <v>0</v>
      </c>
    </row>
    <row r="368" spans="1:7" s="1" customFormat="1" ht="12.75" customHeight="1">
      <c r="A368" s="179"/>
      <c r="B368" s="56"/>
      <c r="C368" s="57"/>
      <c r="D368" s="140"/>
      <c r="E368" s="58"/>
      <c r="F368" s="57"/>
      <c r="G368" s="60"/>
    </row>
    <row r="369" spans="1:7" s="1" customFormat="1" ht="15" customHeight="1">
      <c r="A369" s="179"/>
      <c r="B369" s="118" t="s">
        <v>90</v>
      </c>
      <c r="C369" s="107"/>
      <c r="D369" s="139"/>
      <c r="E369" s="119"/>
      <c r="F369" s="107"/>
      <c r="G369" s="106"/>
    </row>
    <row r="370" spans="1:7" s="1" customFormat="1" ht="12.75" customHeight="1">
      <c r="A370" s="179"/>
      <c r="B370" s="56"/>
      <c r="C370" s="57"/>
      <c r="D370" s="140"/>
      <c r="E370" s="58"/>
      <c r="F370" s="57"/>
      <c r="G370" s="60"/>
    </row>
    <row r="371" spans="1:7" s="1" customFormat="1" ht="67.5" customHeight="1">
      <c r="A371" s="179" t="s">
        <v>370</v>
      </c>
      <c r="B371" s="56" t="s">
        <v>371</v>
      </c>
      <c r="C371" s="57" t="s">
        <v>5</v>
      </c>
      <c r="D371" s="140">
        <f>6*0.6</f>
        <v>3.5999999999999996</v>
      </c>
      <c r="E371" s="58"/>
      <c r="F371" s="57"/>
      <c r="G371" s="60">
        <f>D371*E371</f>
        <v>0</v>
      </c>
    </row>
    <row r="372" spans="1:7" s="1" customFormat="1" ht="12.75" customHeight="1">
      <c r="A372" s="179"/>
      <c r="B372" s="56"/>
      <c r="C372" s="57"/>
      <c r="D372" s="140"/>
      <c r="E372" s="58"/>
      <c r="F372" s="57"/>
      <c r="G372" s="60"/>
    </row>
    <row r="373" spans="1:7" s="1" customFormat="1" ht="63.75">
      <c r="A373" s="179" t="s">
        <v>92</v>
      </c>
      <c r="B373" s="56" t="s">
        <v>109</v>
      </c>
      <c r="C373" s="57" t="s">
        <v>6</v>
      </c>
      <c r="D373" s="140">
        <v>120</v>
      </c>
      <c r="E373" s="58"/>
      <c r="F373" s="190"/>
      <c r="G373" s="60">
        <f>E373*D373</f>
        <v>0</v>
      </c>
    </row>
    <row r="374" spans="1:7" s="1" customFormat="1">
      <c r="A374" s="179"/>
      <c r="B374" s="56"/>
      <c r="C374" s="57"/>
      <c r="D374" s="140"/>
      <c r="E374" s="58"/>
      <c r="F374" s="57"/>
      <c r="G374" s="60"/>
    </row>
    <row r="375" spans="1:7" s="1" customFormat="1" ht="76.5">
      <c r="A375" s="179" t="s">
        <v>386</v>
      </c>
      <c r="B375" s="56" t="s">
        <v>385</v>
      </c>
      <c r="C375" s="57" t="s">
        <v>5</v>
      </c>
      <c r="D375" s="140">
        <v>33.76</v>
      </c>
      <c r="E375" s="62"/>
      <c r="F375" s="57"/>
      <c r="G375" s="60">
        <f>E375*D375</f>
        <v>0</v>
      </c>
    </row>
    <row r="376" spans="1:7" s="1" customFormat="1">
      <c r="A376" s="179"/>
      <c r="B376" s="56"/>
      <c r="C376" s="57"/>
      <c r="D376" s="140"/>
      <c r="E376" s="58"/>
      <c r="F376" s="57"/>
      <c r="G376" s="60"/>
    </row>
    <row r="377" spans="1:7" s="1" customFormat="1" ht="78.75" customHeight="1">
      <c r="A377" s="95" t="s">
        <v>387</v>
      </c>
      <c r="B377" s="202" t="s">
        <v>388</v>
      </c>
      <c r="C377" s="57" t="s">
        <v>5</v>
      </c>
      <c r="D377" s="140">
        <v>170</v>
      </c>
      <c r="E377" s="62"/>
      <c r="F377" s="190"/>
      <c r="G377" s="60">
        <f>E379*D379</f>
        <v>0</v>
      </c>
    </row>
    <row r="378" spans="1:7" s="1" customFormat="1">
      <c r="A378" s="179"/>
      <c r="B378" s="56"/>
      <c r="C378" s="57"/>
      <c r="D378" s="140"/>
      <c r="E378" s="58"/>
      <c r="F378" s="57"/>
      <c r="G378" s="60"/>
    </row>
    <row r="379" spans="1:7" s="1" customFormat="1" ht="114.75">
      <c r="A379" s="179" t="s">
        <v>193</v>
      </c>
      <c r="B379" s="56" t="s">
        <v>194</v>
      </c>
      <c r="C379" s="57" t="s">
        <v>5</v>
      </c>
      <c r="D379" s="140">
        <v>10</v>
      </c>
      <c r="E379" s="58"/>
      <c r="F379" s="57"/>
      <c r="G379" s="60">
        <f>E381*D381</f>
        <v>0</v>
      </c>
    </row>
    <row r="380" spans="1:7" s="1" customFormat="1">
      <c r="A380" s="179"/>
      <c r="B380" s="56"/>
      <c r="C380" s="57"/>
      <c r="D380" s="140"/>
      <c r="E380" s="58"/>
      <c r="F380" s="57"/>
      <c r="G380" s="60"/>
    </row>
    <row r="381" spans="1:7" s="1" customFormat="1" ht="119.25" customHeight="1">
      <c r="A381" s="179" t="s">
        <v>93</v>
      </c>
      <c r="B381" s="56" t="s">
        <v>110</v>
      </c>
      <c r="C381" s="57" t="s">
        <v>5</v>
      </c>
      <c r="D381" s="140">
        <v>95</v>
      </c>
      <c r="E381" s="58"/>
      <c r="F381" s="190"/>
      <c r="G381" s="60">
        <f>E381*D381</f>
        <v>0</v>
      </c>
    </row>
    <row r="382" spans="1:7" s="1" customFormat="1" ht="12.75" customHeight="1">
      <c r="A382" s="179"/>
      <c r="B382" s="56"/>
      <c r="C382" s="57"/>
      <c r="D382" s="140"/>
      <c r="E382" s="58"/>
      <c r="F382" s="57"/>
      <c r="G382" s="60"/>
    </row>
    <row r="383" spans="1:7" s="1" customFormat="1" ht="63.75">
      <c r="A383" s="179" t="s">
        <v>94</v>
      </c>
      <c r="B383" s="56" t="s">
        <v>111</v>
      </c>
      <c r="C383" s="57" t="s">
        <v>10</v>
      </c>
      <c r="D383" s="140">
        <v>15</v>
      </c>
      <c r="E383" s="58"/>
      <c r="F383" s="190"/>
      <c r="G383" s="60">
        <f t="shared" ref="G383" si="113">E383*D383</f>
        <v>0</v>
      </c>
    </row>
    <row r="384" spans="1:7" s="1" customFormat="1">
      <c r="A384" s="179"/>
      <c r="B384" s="56"/>
      <c r="C384" s="57"/>
      <c r="D384" s="140"/>
      <c r="E384" s="58"/>
      <c r="F384" s="57"/>
      <c r="G384" s="60"/>
    </row>
    <row r="385" spans="1:11" s="1" customFormat="1" ht="76.5">
      <c r="A385" s="179" t="s">
        <v>199</v>
      </c>
      <c r="B385" s="56" t="s">
        <v>200</v>
      </c>
      <c r="C385" s="57" t="s">
        <v>6</v>
      </c>
      <c r="D385" s="140">
        <v>130</v>
      </c>
      <c r="E385" s="58"/>
      <c r="F385" s="190"/>
      <c r="G385" s="60">
        <f t="shared" ref="G385" si="114">E385*D385</f>
        <v>0</v>
      </c>
    </row>
    <row r="386" spans="1:11" s="1" customFormat="1" ht="15" customHeight="1">
      <c r="A386" s="179"/>
      <c r="B386" s="118" t="s">
        <v>91</v>
      </c>
      <c r="C386" s="107"/>
      <c r="D386" s="139"/>
      <c r="E386" s="119"/>
      <c r="F386" s="107"/>
      <c r="G386" s="106">
        <f>SUM(G370:G385)</f>
        <v>0</v>
      </c>
    </row>
    <row r="387" spans="1:11" s="1" customFormat="1" ht="12.75" customHeight="1">
      <c r="A387" s="179"/>
      <c r="B387" s="56"/>
      <c r="C387" s="57"/>
      <c r="D387" s="140"/>
      <c r="E387" s="58"/>
      <c r="F387" s="57"/>
      <c r="G387" s="60"/>
    </row>
    <row r="388" spans="1:11" s="15" customFormat="1" ht="19.5" customHeight="1">
      <c r="A388" s="179" t="s">
        <v>13</v>
      </c>
      <c r="B388" s="118" t="s">
        <v>29</v>
      </c>
      <c r="C388" s="107"/>
      <c r="D388" s="139"/>
      <c r="E388" s="119"/>
      <c r="F388" s="107"/>
      <c r="G388" s="106">
        <f>G21+G65+G95+G155+G241+G367+G386</f>
        <v>0</v>
      </c>
      <c r="H388" s="36"/>
      <c r="I388" s="194"/>
      <c r="J388" s="213"/>
      <c r="K388" s="163"/>
    </row>
    <row r="389" spans="1:11" s="15" customFormat="1" ht="19.5" customHeight="1">
      <c r="A389" s="179"/>
      <c r="B389" s="118" t="s">
        <v>32</v>
      </c>
      <c r="C389" s="107"/>
      <c r="D389" s="139"/>
      <c r="E389" s="119"/>
      <c r="F389" s="107"/>
      <c r="G389" s="106">
        <f>G388*0.16</f>
        <v>0</v>
      </c>
      <c r="H389" s="36"/>
      <c r="I389" s="194"/>
      <c r="J389" s="213"/>
    </row>
    <row r="390" spans="1:11" s="15" customFormat="1" ht="19.5" customHeight="1">
      <c r="A390" s="179"/>
      <c r="B390" s="118" t="s">
        <v>30</v>
      </c>
      <c r="C390" s="107"/>
      <c r="D390" s="139"/>
      <c r="E390" s="119"/>
      <c r="F390" s="107"/>
      <c r="G390" s="106">
        <f>G388+G389</f>
        <v>0</v>
      </c>
      <c r="H390" s="36"/>
      <c r="I390" s="194"/>
      <c r="J390" s="201"/>
    </row>
    <row r="391" spans="1:11" s="15" customFormat="1" ht="13.5" customHeight="1" thickBot="1">
      <c r="A391" s="185"/>
      <c r="B391" s="128"/>
      <c r="C391" s="129"/>
      <c r="D391" s="130"/>
      <c r="E391" s="131"/>
      <c r="F391" s="129"/>
      <c r="G391" s="132"/>
      <c r="H391" s="36"/>
      <c r="I391" s="1"/>
      <c r="J391" s="1"/>
    </row>
    <row r="392" spans="1:11" ht="13.5" thickTop="1">
      <c r="A392" s="186"/>
      <c r="B392" s="16"/>
      <c r="C392" s="17"/>
      <c r="D392" s="43"/>
      <c r="H392" s="36"/>
      <c r="I392" s="1"/>
      <c r="J392" s="1"/>
      <c r="K392" s="68"/>
    </row>
    <row r="393" spans="1:11">
      <c r="A393" s="186"/>
      <c r="B393" s="16"/>
      <c r="C393" s="17"/>
      <c r="F393" s="194"/>
      <c r="G393" s="212"/>
      <c r="H393" s="51"/>
      <c r="I393" s="1"/>
      <c r="J393" s="1"/>
    </row>
    <row r="394" spans="1:11">
      <c r="A394" s="186"/>
      <c r="B394" s="16"/>
      <c r="C394" s="17"/>
      <c r="F394" s="194"/>
      <c r="G394" s="212"/>
      <c r="I394" s="1"/>
      <c r="J394" s="1"/>
    </row>
    <row r="395" spans="1:11" ht="32.25">
      <c r="A395" s="186"/>
      <c r="B395" s="16"/>
      <c r="C395" s="17"/>
      <c r="F395" s="194"/>
      <c r="G395" s="201"/>
      <c r="I395" s="1"/>
      <c r="J395" s="1"/>
    </row>
    <row r="396" spans="1:11" ht="13.5">
      <c r="A396" s="186"/>
      <c r="B396" s="16"/>
      <c r="C396" s="17"/>
      <c r="D396" s="1"/>
      <c r="E396" s="1"/>
      <c r="F396" s="15"/>
      <c r="G396" s="51"/>
      <c r="H396" s="51"/>
    </row>
    <row r="397" spans="1:11">
      <c r="A397" s="186"/>
      <c r="B397" s="16"/>
      <c r="C397" s="17"/>
      <c r="D397" s="1"/>
      <c r="E397" s="1"/>
      <c r="F397" s="68"/>
      <c r="G397" s="68"/>
    </row>
    <row r="398" spans="1:11">
      <c r="A398" s="186"/>
      <c r="B398" s="16"/>
      <c r="C398" s="17"/>
      <c r="D398" s="43"/>
      <c r="G398" s="68"/>
      <c r="H398" s="51"/>
    </row>
    <row r="399" spans="1:11">
      <c r="A399" s="186"/>
      <c r="B399" s="16"/>
      <c r="C399" s="17"/>
      <c r="D399" s="43"/>
    </row>
    <row r="400" spans="1:11">
      <c r="A400" s="186"/>
      <c r="B400" s="16"/>
      <c r="C400" s="17"/>
      <c r="D400" s="43"/>
      <c r="G400" s="68"/>
    </row>
    <row r="401" spans="1:4">
      <c r="A401" s="186"/>
      <c r="B401" s="16"/>
      <c r="C401" s="17"/>
      <c r="D401" s="43"/>
    </row>
    <row r="402" spans="1:4">
      <c r="A402" s="186"/>
      <c r="B402" s="16"/>
      <c r="C402" s="17"/>
      <c r="D402" s="43"/>
    </row>
    <row r="403" spans="1:4">
      <c r="A403" s="186"/>
      <c r="B403" s="16"/>
      <c r="C403" s="17"/>
      <c r="D403" s="43"/>
    </row>
    <row r="404" spans="1:4">
      <c r="A404" s="186"/>
      <c r="B404" s="16"/>
      <c r="C404" s="17"/>
      <c r="D404" s="43"/>
    </row>
    <row r="405" spans="1:4">
      <c r="A405" s="187"/>
      <c r="B405" s="16"/>
      <c r="C405" s="18"/>
    </row>
    <row r="406" spans="1:4">
      <c r="A406" s="187"/>
      <c r="B406" s="16"/>
      <c r="C406" s="18"/>
    </row>
    <row r="407" spans="1:4">
      <c r="A407" s="187"/>
      <c r="B407" s="16"/>
    </row>
    <row r="408" spans="1:4">
      <c r="A408" s="187"/>
      <c r="B408" s="16"/>
    </row>
    <row r="409" spans="1:4">
      <c r="A409" s="187"/>
      <c r="B409" s="16"/>
    </row>
    <row r="410" spans="1:4">
      <c r="A410" s="187"/>
      <c r="B410" s="16"/>
    </row>
    <row r="411" spans="1:4">
      <c r="A411" s="187"/>
      <c r="B411" s="16"/>
    </row>
    <row r="412" spans="1:4">
      <c r="A412" s="187"/>
      <c r="B412" s="19"/>
    </row>
    <row r="413" spans="1:4">
      <c r="A413" s="187"/>
      <c r="B413" s="19"/>
    </row>
    <row r="414" spans="1:4">
      <c r="A414" s="188"/>
      <c r="B414" s="19"/>
    </row>
    <row r="415" spans="1:4">
      <c r="A415" s="188"/>
      <c r="B415" s="19"/>
    </row>
    <row r="416" spans="1:4">
      <c r="A416" s="188"/>
      <c r="B416" s="19"/>
    </row>
    <row r="417" spans="1:1">
      <c r="A417" s="188"/>
    </row>
  </sheetData>
  <autoFilter ref="B3:B417"/>
  <mergeCells count="7">
    <mergeCell ref="G393:G394"/>
    <mergeCell ref="J388:J389"/>
    <mergeCell ref="A9:G9"/>
    <mergeCell ref="A3:G3"/>
    <mergeCell ref="A4:G4"/>
    <mergeCell ref="A6:G6"/>
    <mergeCell ref="A8:G8"/>
  </mergeCells>
  <printOptions horizontalCentered="1"/>
  <pageMargins left="0.39370078740157483" right="0.39370078740157483" top="0.39370078740157483" bottom="0.39370078740157483" header="0" footer="0.23622047244094491"/>
  <pageSetup scale="62" orientation="portrait" horizontalDpi="300" verticalDpi="300" r:id="rId1"/>
  <headerFooter alignWithMargins="0"/>
  <rowBreaks count="1" manualBreakCount="1">
    <brk id="275"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PARTIDAS</vt:lpstr>
      <vt:lpstr>CATALOGO </vt:lpstr>
      <vt:lpstr>'CATALOGO '!Área_de_impresión</vt:lpstr>
      <vt:lpstr>'CATALOGO '!Títulos_a_imprimir</vt:lpstr>
    </vt:vector>
  </TitlesOfParts>
  <Company>OEM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FINAL</dc:creator>
  <cp:lastModifiedBy>USER</cp:lastModifiedBy>
  <cp:lastPrinted>2018-11-27T15:27:53Z</cp:lastPrinted>
  <dcterms:created xsi:type="dcterms:W3CDTF">2007-05-21T21:41:52Z</dcterms:created>
  <dcterms:modified xsi:type="dcterms:W3CDTF">2018-11-27T22:18:02Z</dcterms:modified>
</cp:coreProperties>
</file>